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9735" activeTab="2"/>
  </bookViews>
  <sheets>
    <sheet name="Bezrob zarejestr" sheetId="5" r:id="rId1"/>
    <sheet name="Wolne miejsca pracy" sheetId="10" r:id="rId2"/>
    <sheet name="Liczba bezrobot. na 1 miejsce" sheetId="4" r:id="rId3"/>
    <sheet name="Stopa bezrobocia" sheetId="1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0">'Bezrob zarejestr'!$A$1:$S$52</definedName>
    <definedName name="_xlnm.Print_Area" localSheetId="2">'Liczba bezrobot. na 1 miejsce'!$A$1:$O$28</definedName>
    <definedName name="_xlnm.Print_Area" localSheetId="3">'Stopa bezrobocia'!$A$1:$Q$32</definedName>
    <definedName name="_xlnm.Print_Area" localSheetId="1">'Wolne miejsca pracy'!$A$1:$S$50</definedName>
  </definedNames>
  <calcPr calcId="145621"/>
</workbook>
</file>

<file path=xl/calcChain.xml><?xml version="1.0" encoding="utf-8"?>
<calcChain xmlns="http://schemas.openxmlformats.org/spreadsheetml/2006/main">
  <c r="N27" i="4" l="1"/>
  <c r="N26" i="4"/>
  <c r="N25" i="4"/>
  <c r="N24" i="4"/>
  <c r="N23" i="4"/>
  <c r="N22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S48" i="10" l="1"/>
  <c r="R48" i="10"/>
  <c r="R49" i="10"/>
  <c r="Q48" i="10"/>
  <c r="Q49" i="10"/>
  <c r="S49" i="5"/>
  <c r="S50" i="5"/>
  <c r="R49" i="5"/>
  <c r="R50" i="5"/>
  <c r="Q50" i="5"/>
  <c r="Q49" i="5"/>
  <c r="P50" i="5"/>
  <c r="P49" i="5"/>
  <c r="Q28" i="12" l="1"/>
  <c r="P28" i="12"/>
  <c r="Q27" i="12"/>
  <c r="P27" i="12"/>
  <c r="Q26" i="12"/>
  <c r="P26" i="12"/>
  <c r="Q25" i="12"/>
  <c r="P25" i="12"/>
  <c r="Q24" i="12"/>
  <c r="P24" i="12"/>
  <c r="Q23" i="12"/>
  <c r="P23" i="12"/>
  <c r="Q21" i="12"/>
  <c r="P21" i="12"/>
  <c r="Q20" i="12"/>
  <c r="P20" i="12"/>
  <c r="Q19" i="12"/>
  <c r="P19" i="12"/>
  <c r="Q18" i="12"/>
  <c r="P18" i="12"/>
  <c r="Q17" i="12"/>
  <c r="P17" i="12"/>
  <c r="Q16" i="12"/>
  <c r="P16" i="12"/>
  <c r="Q15" i="12"/>
  <c r="P15" i="12"/>
  <c r="Q14" i="12"/>
  <c r="P14" i="12"/>
  <c r="Q13" i="12"/>
  <c r="P13" i="12"/>
  <c r="Q12" i="12"/>
  <c r="P12" i="12"/>
  <c r="Q11" i="12"/>
  <c r="P11" i="12"/>
  <c r="Q10" i="12"/>
  <c r="P10" i="12"/>
  <c r="Q9" i="12"/>
  <c r="P9" i="12"/>
  <c r="Q8" i="12"/>
  <c r="P8" i="12"/>
  <c r="Q7" i="12"/>
  <c r="P7" i="12"/>
  <c r="Q6" i="12"/>
  <c r="P6" i="12"/>
  <c r="P10" i="5" l="1"/>
  <c r="Q10" i="5" s="1"/>
  <c r="P8" i="5"/>
  <c r="Q8" i="5" s="1"/>
  <c r="N39" i="5"/>
  <c r="N46" i="5"/>
  <c r="N45" i="5"/>
  <c r="N44" i="5"/>
  <c r="N43" i="5"/>
  <c r="N42" i="5"/>
  <c r="N41" i="5"/>
  <c r="N40" i="5"/>
  <c r="N6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47" i="5"/>
  <c r="M6" i="5"/>
  <c r="M7" i="5"/>
  <c r="P7" i="5" s="1"/>
  <c r="Q7" i="5" s="1"/>
  <c r="M8" i="5"/>
  <c r="M9" i="5"/>
  <c r="P9" i="5" s="1"/>
  <c r="Q9" i="5" s="1"/>
  <c r="M10" i="5"/>
  <c r="M11" i="5"/>
  <c r="P11" i="5" s="1"/>
  <c r="Q11" i="5" s="1"/>
  <c r="N48" i="5"/>
  <c r="R5" i="10"/>
  <c r="O38" i="10"/>
  <c r="O45" i="10"/>
  <c r="O44" i="10"/>
  <c r="O43" i="10"/>
  <c r="O42" i="10"/>
  <c r="O41" i="10"/>
  <c r="O40" i="10"/>
  <c r="O39" i="10"/>
  <c r="O5" i="10"/>
  <c r="Q5" i="10" s="1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46" i="10"/>
  <c r="N5" i="10"/>
  <c r="P6" i="5" l="1"/>
  <c r="Q6" i="5" s="1"/>
  <c r="O47" i="10"/>
  <c r="M27" i="4" l="1"/>
  <c r="N38" i="10" l="1"/>
  <c r="Q38" i="10" s="1"/>
  <c r="R38" i="10" s="1"/>
  <c r="N45" i="10"/>
  <c r="Q45" i="10" s="1"/>
  <c r="R45" i="10" s="1"/>
  <c r="N44" i="10"/>
  <c r="Q44" i="10" s="1"/>
  <c r="R44" i="10" s="1"/>
  <c r="N43" i="10"/>
  <c r="Q43" i="10" s="1"/>
  <c r="R43" i="10" s="1"/>
  <c r="N42" i="10"/>
  <c r="Q42" i="10" s="1"/>
  <c r="R42" i="10" s="1"/>
  <c r="N41" i="10"/>
  <c r="Q41" i="10" s="1"/>
  <c r="R41" i="10" s="1"/>
  <c r="N40" i="10"/>
  <c r="Q40" i="10" s="1"/>
  <c r="R40" i="10" s="1"/>
  <c r="N39" i="10"/>
  <c r="Q39" i="10" s="1"/>
  <c r="R39" i="10" s="1"/>
  <c r="N36" i="10"/>
  <c r="Q36" i="10" s="1"/>
  <c r="R36" i="10" s="1"/>
  <c r="N35" i="10"/>
  <c r="Q35" i="10" s="1"/>
  <c r="R35" i="10" s="1"/>
  <c r="N34" i="10"/>
  <c r="Q34" i="10" s="1"/>
  <c r="R34" i="10" s="1"/>
  <c r="N33" i="10"/>
  <c r="Q33" i="10" s="1"/>
  <c r="R33" i="10" s="1"/>
  <c r="N32" i="10"/>
  <c r="Q32" i="10" s="1"/>
  <c r="R32" i="10" s="1"/>
  <c r="N31" i="10"/>
  <c r="Q31" i="10" s="1"/>
  <c r="R31" i="10" s="1"/>
  <c r="N30" i="10"/>
  <c r="Q30" i="10" s="1"/>
  <c r="R30" i="10" s="1"/>
  <c r="N29" i="10"/>
  <c r="Q29" i="10" s="1"/>
  <c r="R29" i="10" s="1"/>
  <c r="N28" i="10"/>
  <c r="Q28" i="10" s="1"/>
  <c r="R28" i="10" s="1"/>
  <c r="N27" i="10"/>
  <c r="Q27" i="10" s="1"/>
  <c r="R27" i="10" s="1"/>
  <c r="N26" i="10"/>
  <c r="Q26" i="10" s="1"/>
  <c r="R26" i="10" s="1"/>
  <c r="N25" i="10"/>
  <c r="Q25" i="10" s="1"/>
  <c r="R25" i="10" s="1"/>
  <c r="N24" i="10"/>
  <c r="Q24" i="10" s="1"/>
  <c r="R24" i="10" s="1"/>
  <c r="N23" i="10"/>
  <c r="Q23" i="10" s="1"/>
  <c r="R23" i="10" s="1"/>
  <c r="N22" i="10"/>
  <c r="Q22" i="10" s="1"/>
  <c r="R22" i="10" s="1"/>
  <c r="N21" i="10"/>
  <c r="Q21" i="10" s="1"/>
  <c r="R21" i="10" s="1"/>
  <c r="N20" i="10"/>
  <c r="Q20" i="10" s="1"/>
  <c r="R20" i="10" s="1"/>
  <c r="N19" i="10"/>
  <c r="Q19" i="10" s="1"/>
  <c r="R19" i="10" s="1"/>
  <c r="N18" i="10"/>
  <c r="Q18" i="10" s="1"/>
  <c r="R18" i="10" s="1"/>
  <c r="N17" i="10"/>
  <c r="Q17" i="10" s="1"/>
  <c r="R17" i="10" s="1"/>
  <c r="N16" i="10"/>
  <c r="Q16" i="10" s="1"/>
  <c r="R16" i="10" s="1"/>
  <c r="N15" i="10"/>
  <c r="Q15" i="10" s="1"/>
  <c r="R15" i="10" s="1"/>
  <c r="N14" i="10"/>
  <c r="Q14" i="10" s="1"/>
  <c r="R14" i="10" s="1"/>
  <c r="N13" i="10"/>
  <c r="Q13" i="10" s="1"/>
  <c r="R13" i="10" s="1"/>
  <c r="N12" i="10"/>
  <c r="Q12" i="10" s="1"/>
  <c r="R12" i="10" s="1"/>
  <c r="N11" i="10"/>
  <c r="Q11" i="10" s="1"/>
  <c r="R11" i="10" s="1"/>
  <c r="N10" i="10"/>
  <c r="N9" i="10"/>
  <c r="Q9" i="10" s="1"/>
  <c r="R9" i="10" s="1"/>
  <c r="N8" i="10"/>
  <c r="N7" i="10"/>
  <c r="Q7" i="10" s="1"/>
  <c r="R7" i="10" s="1"/>
  <c r="N6" i="10"/>
  <c r="M5" i="4" s="1"/>
  <c r="M5" i="10"/>
  <c r="M6" i="10"/>
  <c r="Q8" i="10" l="1"/>
  <c r="R8" i="10" s="1"/>
  <c r="M6" i="4"/>
  <c r="Q10" i="10"/>
  <c r="R10" i="10" s="1"/>
  <c r="M7" i="4"/>
  <c r="N46" i="10"/>
  <c r="Q46" i="10" s="1"/>
  <c r="R46" i="10" s="1"/>
  <c r="Q6" i="10"/>
  <c r="R6" i="10" s="1"/>
  <c r="N47" i="10"/>
  <c r="Q47" i="10" s="1"/>
  <c r="R47" i="10" s="1"/>
  <c r="M39" i="5"/>
  <c r="M46" i="5"/>
  <c r="P46" i="5" s="1"/>
  <c r="Q46" i="5" s="1"/>
  <c r="M45" i="5"/>
  <c r="M44" i="5"/>
  <c r="P44" i="5" s="1"/>
  <c r="Q44" i="5" s="1"/>
  <c r="M43" i="5"/>
  <c r="M42" i="5"/>
  <c r="P42" i="5" s="1"/>
  <c r="Q42" i="5" s="1"/>
  <c r="M41" i="5"/>
  <c r="M40" i="5"/>
  <c r="P40" i="5" s="1"/>
  <c r="Q40" i="5" s="1"/>
  <c r="M37" i="5"/>
  <c r="P37" i="5" s="1"/>
  <c r="Q37" i="5" s="1"/>
  <c r="M36" i="5"/>
  <c r="M35" i="5"/>
  <c r="P35" i="5" s="1"/>
  <c r="Q35" i="5" s="1"/>
  <c r="M34" i="5"/>
  <c r="M33" i="5"/>
  <c r="P33" i="5" s="1"/>
  <c r="Q33" i="5" s="1"/>
  <c r="M32" i="5"/>
  <c r="M31" i="5"/>
  <c r="P31" i="5" s="1"/>
  <c r="Q31" i="5" s="1"/>
  <c r="M30" i="5"/>
  <c r="M29" i="5"/>
  <c r="P29" i="5" s="1"/>
  <c r="Q29" i="5" s="1"/>
  <c r="M28" i="5"/>
  <c r="M27" i="5"/>
  <c r="P27" i="5" s="1"/>
  <c r="Q27" i="5" s="1"/>
  <c r="M26" i="5"/>
  <c r="M25" i="5"/>
  <c r="P25" i="5" s="1"/>
  <c r="Q25" i="5" s="1"/>
  <c r="M24" i="5"/>
  <c r="M23" i="5"/>
  <c r="P23" i="5" s="1"/>
  <c r="Q23" i="5" s="1"/>
  <c r="M22" i="5"/>
  <c r="M21" i="5"/>
  <c r="P21" i="5" s="1"/>
  <c r="Q21" i="5" s="1"/>
  <c r="M20" i="5"/>
  <c r="M19" i="5"/>
  <c r="P19" i="5" s="1"/>
  <c r="Q19" i="5" s="1"/>
  <c r="M18" i="5"/>
  <c r="M17" i="5"/>
  <c r="P17" i="5" s="1"/>
  <c r="Q17" i="5" s="1"/>
  <c r="M16" i="5"/>
  <c r="M15" i="5"/>
  <c r="P15" i="5" s="1"/>
  <c r="Q15" i="5" s="1"/>
  <c r="M14" i="5"/>
  <c r="M13" i="5"/>
  <c r="P13" i="5" s="1"/>
  <c r="Q13" i="5" s="1"/>
  <c r="M12" i="5"/>
  <c r="L6" i="5"/>
  <c r="M48" i="5"/>
  <c r="P48" i="5" s="1"/>
  <c r="Q48" i="5" s="1"/>
  <c r="P12" i="5" l="1"/>
  <c r="Q12" i="5" s="1"/>
  <c r="M8" i="4"/>
  <c r="P14" i="5"/>
  <c r="Q14" i="5" s="1"/>
  <c r="M9" i="4"/>
  <c r="P16" i="5"/>
  <c r="Q16" i="5" s="1"/>
  <c r="M10" i="4"/>
  <c r="P18" i="5"/>
  <c r="Q18" i="5" s="1"/>
  <c r="M11" i="4"/>
  <c r="P20" i="5"/>
  <c r="Q20" i="5" s="1"/>
  <c r="M12" i="4"/>
  <c r="P22" i="5"/>
  <c r="Q22" i="5" s="1"/>
  <c r="M13" i="4"/>
  <c r="P24" i="5"/>
  <c r="Q24" i="5" s="1"/>
  <c r="M14" i="4"/>
  <c r="P26" i="5"/>
  <c r="Q26" i="5" s="1"/>
  <c r="M15" i="4"/>
  <c r="P28" i="5"/>
  <c r="Q28" i="5" s="1"/>
  <c r="M16" i="4"/>
  <c r="P30" i="5"/>
  <c r="Q30" i="5" s="1"/>
  <c r="M17" i="4"/>
  <c r="P32" i="5"/>
  <c r="Q32" i="5" s="1"/>
  <c r="M18" i="4"/>
  <c r="P34" i="5"/>
  <c r="Q34" i="5" s="1"/>
  <c r="M19" i="4"/>
  <c r="P36" i="5"/>
  <c r="Q36" i="5" s="1"/>
  <c r="M20" i="4"/>
  <c r="M47" i="5"/>
  <c r="P41" i="5"/>
  <c r="Q41" i="5" s="1"/>
  <c r="M23" i="4"/>
  <c r="P43" i="5"/>
  <c r="Q43" i="5" s="1"/>
  <c r="M24" i="4"/>
  <c r="P45" i="5"/>
  <c r="Q45" i="5" s="1"/>
  <c r="M25" i="4"/>
  <c r="P39" i="5"/>
  <c r="Q39" i="5" s="1"/>
  <c r="M22" i="4"/>
  <c r="L27" i="4"/>
  <c r="L5" i="4"/>
  <c r="M26" i="4" l="1"/>
  <c r="P47" i="5"/>
  <c r="Q47" i="5" s="1"/>
  <c r="M38" i="10"/>
  <c r="M45" i="10"/>
  <c r="M44" i="10"/>
  <c r="M43" i="10"/>
  <c r="M42" i="10"/>
  <c r="M41" i="10"/>
  <c r="M40" i="10"/>
  <c r="M39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46" i="10" s="1"/>
  <c r="L5" i="10"/>
  <c r="M47" i="10"/>
  <c r="L39" i="5"/>
  <c r="L46" i="5"/>
  <c r="L45" i="5"/>
  <c r="L25" i="4" s="1"/>
  <c r="L44" i="5"/>
  <c r="L43" i="5"/>
  <c r="L24" i="4" s="1"/>
  <c r="L42" i="5"/>
  <c r="L41" i="5"/>
  <c r="L23" i="4" s="1"/>
  <c r="L40" i="5"/>
  <c r="L37" i="5"/>
  <c r="L36" i="5"/>
  <c r="L20" i="4" s="1"/>
  <c r="L35" i="5"/>
  <c r="L34" i="5"/>
  <c r="L19" i="4" s="1"/>
  <c r="L33" i="5"/>
  <c r="L32" i="5"/>
  <c r="L18" i="4" s="1"/>
  <c r="L31" i="5"/>
  <c r="L30" i="5"/>
  <c r="L17" i="4" s="1"/>
  <c r="L29" i="5"/>
  <c r="L28" i="5"/>
  <c r="L16" i="4" s="1"/>
  <c r="L27" i="5"/>
  <c r="L26" i="5"/>
  <c r="L15" i="4" s="1"/>
  <c r="L25" i="5"/>
  <c r="L24" i="5"/>
  <c r="L14" i="4" s="1"/>
  <c r="L23" i="5"/>
  <c r="L22" i="5"/>
  <c r="L13" i="4" s="1"/>
  <c r="L21" i="5"/>
  <c r="L20" i="5"/>
  <c r="L12" i="4" s="1"/>
  <c r="L19" i="5"/>
  <c r="L18" i="5"/>
  <c r="L11" i="4" s="1"/>
  <c r="L17" i="5"/>
  <c r="L16" i="5"/>
  <c r="L10" i="4" s="1"/>
  <c r="L15" i="5"/>
  <c r="L14" i="5"/>
  <c r="L9" i="4" s="1"/>
  <c r="L13" i="5"/>
  <c r="L12" i="5"/>
  <c r="L8" i="4" s="1"/>
  <c r="L11" i="5"/>
  <c r="L10" i="5"/>
  <c r="L7" i="4" s="1"/>
  <c r="L9" i="5"/>
  <c r="L8" i="5"/>
  <c r="L6" i="4" s="1"/>
  <c r="L7" i="5"/>
  <c r="L48" i="5" s="1"/>
  <c r="K6" i="5"/>
  <c r="K7" i="5"/>
  <c r="L47" i="5" l="1"/>
  <c r="L22" i="4"/>
  <c r="L26" i="4"/>
  <c r="K27" i="4"/>
  <c r="L38" i="10" l="1"/>
  <c r="L45" i="10"/>
  <c r="L44" i="10"/>
  <c r="L43" i="10"/>
  <c r="L42" i="10"/>
  <c r="L41" i="10"/>
  <c r="L40" i="10"/>
  <c r="L39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K5" i="4" s="1"/>
  <c r="K5" i="10"/>
  <c r="K6" i="10"/>
  <c r="L47" i="10" l="1"/>
  <c r="L46" i="10"/>
  <c r="K39" i="5"/>
  <c r="K22" i="4" s="1"/>
  <c r="K46" i="5"/>
  <c r="K45" i="5"/>
  <c r="K25" i="4" s="1"/>
  <c r="K44" i="5"/>
  <c r="K43" i="5"/>
  <c r="K24" i="4" s="1"/>
  <c r="K42" i="5"/>
  <c r="K41" i="5"/>
  <c r="K23" i="4" s="1"/>
  <c r="K40" i="5"/>
  <c r="K37" i="5"/>
  <c r="K36" i="5"/>
  <c r="K20" i="4" s="1"/>
  <c r="K35" i="5"/>
  <c r="K34" i="5"/>
  <c r="K19" i="4" s="1"/>
  <c r="K33" i="5"/>
  <c r="K32" i="5"/>
  <c r="K18" i="4" s="1"/>
  <c r="K31" i="5"/>
  <c r="K30" i="5"/>
  <c r="K17" i="4" s="1"/>
  <c r="K29" i="5"/>
  <c r="K28" i="5"/>
  <c r="K16" i="4" s="1"/>
  <c r="K27" i="5"/>
  <c r="K26" i="5"/>
  <c r="K15" i="4" s="1"/>
  <c r="K25" i="5"/>
  <c r="K24" i="5"/>
  <c r="K14" i="4" s="1"/>
  <c r="K23" i="5"/>
  <c r="K22" i="5"/>
  <c r="K13" i="4" s="1"/>
  <c r="K21" i="5"/>
  <c r="K20" i="5"/>
  <c r="K12" i="4" s="1"/>
  <c r="K19" i="5"/>
  <c r="K18" i="5"/>
  <c r="K11" i="4" s="1"/>
  <c r="K17" i="5"/>
  <c r="K16" i="5"/>
  <c r="K10" i="4" s="1"/>
  <c r="K15" i="5"/>
  <c r="K14" i="5"/>
  <c r="K9" i="4" s="1"/>
  <c r="K13" i="5"/>
  <c r="K12" i="5"/>
  <c r="K8" i="4" s="1"/>
  <c r="K11" i="5"/>
  <c r="K10" i="5"/>
  <c r="K7" i="4" s="1"/>
  <c r="K9" i="5"/>
  <c r="K8" i="5"/>
  <c r="K6" i="4" s="1"/>
  <c r="J6" i="5"/>
  <c r="K48" i="5"/>
  <c r="K47" i="5" l="1"/>
  <c r="K26" i="4" s="1"/>
  <c r="J27" i="4"/>
  <c r="J5" i="4"/>
  <c r="K38" i="10" l="1"/>
  <c r="K45" i="10"/>
  <c r="K44" i="10"/>
  <c r="K43" i="10"/>
  <c r="K42" i="10"/>
  <c r="K41" i="10"/>
  <c r="K40" i="10"/>
  <c r="K39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J5" i="10"/>
  <c r="J6" i="10"/>
  <c r="J39" i="5"/>
  <c r="J46" i="5"/>
  <c r="J45" i="5"/>
  <c r="J44" i="5"/>
  <c r="J43" i="5"/>
  <c r="J42" i="5"/>
  <c r="J41" i="5"/>
  <c r="J40" i="5"/>
  <c r="J48" i="5" s="1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I6" i="5"/>
  <c r="J23" i="4" l="1"/>
  <c r="J24" i="4"/>
  <c r="J25" i="4"/>
  <c r="J22" i="4"/>
  <c r="J47" i="5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K46" i="10"/>
  <c r="K47" i="10"/>
  <c r="I27" i="4"/>
  <c r="J26" i="4" l="1"/>
  <c r="J38" i="10"/>
  <c r="J45" i="10"/>
  <c r="J44" i="10"/>
  <c r="J43" i="10"/>
  <c r="J42" i="10"/>
  <c r="J41" i="10"/>
  <c r="J40" i="10"/>
  <c r="J39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I5" i="10"/>
  <c r="I39" i="5"/>
  <c r="I46" i="5"/>
  <c r="I45" i="5"/>
  <c r="I44" i="5"/>
  <c r="I43" i="5"/>
  <c r="I42" i="5"/>
  <c r="I41" i="5"/>
  <c r="I40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48" i="5" l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5" i="4"/>
  <c r="I23" i="4"/>
  <c r="I24" i="4"/>
  <c r="I25" i="4"/>
  <c r="I22" i="4"/>
  <c r="J46" i="10"/>
  <c r="J47" i="10"/>
  <c r="I47" i="5"/>
  <c r="I26" i="4" l="1"/>
  <c r="H27" i="4"/>
  <c r="I38" i="10" l="1"/>
  <c r="I45" i="10"/>
  <c r="I44" i="10"/>
  <c r="I43" i="10"/>
  <c r="I42" i="10"/>
  <c r="I41" i="10"/>
  <c r="I40" i="10"/>
  <c r="I39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H5" i="10"/>
  <c r="H6" i="10"/>
  <c r="H7" i="10"/>
  <c r="H8" i="10"/>
  <c r="H9" i="10"/>
  <c r="H10" i="10"/>
  <c r="H39" i="5"/>
  <c r="H46" i="5"/>
  <c r="H45" i="5"/>
  <c r="H44" i="5"/>
  <c r="H43" i="5"/>
  <c r="H42" i="5"/>
  <c r="H41" i="5"/>
  <c r="H40" i="5"/>
  <c r="H6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G6" i="5"/>
  <c r="I46" i="10" l="1"/>
  <c r="H10" i="4"/>
  <c r="H6" i="4"/>
  <c r="H7" i="4"/>
  <c r="H8" i="4"/>
  <c r="H9" i="4"/>
  <c r="H11" i="4"/>
  <c r="H12" i="4"/>
  <c r="H13" i="4"/>
  <c r="H14" i="4"/>
  <c r="H15" i="4"/>
  <c r="H16" i="4"/>
  <c r="H17" i="4"/>
  <c r="H18" i="4"/>
  <c r="H19" i="4"/>
  <c r="H20" i="4"/>
  <c r="H5" i="4"/>
  <c r="H23" i="4"/>
  <c r="H24" i="4"/>
  <c r="H25" i="4"/>
  <c r="H22" i="4"/>
  <c r="I47" i="10"/>
  <c r="H47" i="5"/>
  <c r="H48" i="5"/>
  <c r="G27" i="4"/>
  <c r="G5" i="4"/>
  <c r="H26" i="4" l="1"/>
  <c r="D45" i="10"/>
  <c r="D44" i="10"/>
  <c r="D43" i="10"/>
  <c r="D42" i="10"/>
  <c r="D41" i="10"/>
  <c r="D40" i="10"/>
  <c r="D39" i="10"/>
  <c r="D38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C46" i="5"/>
  <c r="R46" i="5" s="1"/>
  <c r="S46" i="5" s="1"/>
  <c r="C45" i="5"/>
  <c r="R45" i="5" s="1"/>
  <c r="S45" i="5" s="1"/>
  <c r="C44" i="5"/>
  <c r="R44" i="5" s="1"/>
  <c r="S44" i="5" s="1"/>
  <c r="C43" i="5"/>
  <c r="R43" i="5" s="1"/>
  <c r="S43" i="5" s="1"/>
  <c r="C42" i="5"/>
  <c r="R42" i="5" s="1"/>
  <c r="S42" i="5" s="1"/>
  <c r="C41" i="5"/>
  <c r="R41" i="5" s="1"/>
  <c r="S41" i="5" s="1"/>
  <c r="C40" i="5"/>
  <c r="R40" i="5" s="1"/>
  <c r="S40" i="5" s="1"/>
  <c r="C39" i="5"/>
  <c r="R39" i="5" s="1"/>
  <c r="S39" i="5" s="1"/>
  <c r="C37" i="5"/>
  <c r="R37" i="5" s="1"/>
  <c r="S37" i="5" s="1"/>
  <c r="C36" i="5"/>
  <c r="R36" i="5" s="1"/>
  <c r="S36" i="5" s="1"/>
  <c r="C35" i="5"/>
  <c r="R35" i="5" s="1"/>
  <c r="S35" i="5" s="1"/>
  <c r="C34" i="5"/>
  <c r="R34" i="5" s="1"/>
  <c r="S34" i="5" s="1"/>
  <c r="C33" i="5"/>
  <c r="R33" i="5" s="1"/>
  <c r="S33" i="5" s="1"/>
  <c r="C32" i="5"/>
  <c r="R32" i="5" s="1"/>
  <c r="S32" i="5" s="1"/>
  <c r="C31" i="5"/>
  <c r="R31" i="5" s="1"/>
  <c r="S31" i="5" s="1"/>
  <c r="C30" i="5"/>
  <c r="R30" i="5" s="1"/>
  <c r="S30" i="5" s="1"/>
  <c r="C29" i="5"/>
  <c r="R29" i="5" s="1"/>
  <c r="S29" i="5" s="1"/>
  <c r="C28" i="5"/>
  <c r="R28" i="5" s="1"/>
  <c r="S28" i="5" s="1"/>
  <c r="C27" i="5"/>
  <c r="R27" i="5" s="1"/>
  <c r="S27" i="5" s="1"/>
  <c r="C26" i="5"/>
  <c r="R26" i="5" s="1"/>
  <c r="S26" i="5" s="1"/>
  <c r="C25" i="5"/>
  <c r="R25" i="5" s="1"/>
  <c r="S25" i="5" s="1"/>
  <c r="C24" i="5"/>
  <c r="R24" i="5" s="1"/>
  <c r="S24" i="5" s="1"/>
  <c r="C23" i="5"/>
  <c r="R23" i="5" s="1"/>
  <c r="S23" i="5" s="1"/>
  <c r="C22" i="5"/>
  <c r="R22" i="5" s="1"/>
  <c r="S22" i="5" s="1"/>
  <c r="C21" i="5"/>
  <c r="R21" i="5" s="1"/>
  <c r="S21" i="5" s="1"/>
  <c r="C20" i="5"/>
  <c r="R20" i="5" s="1"/>
  <c r="S20" i="5" s="1"/>
  <c r="C19" i="5"/>
  <c r="R19" i="5" s="1"/>
  <c r="S19" i="5" s="1"/>
  <c r="C18" i="5"/>
  <c r="R18" i="5" s="1"/>
  <c r="S18" i="5" s="1"/>
  <c r="C17" i="5"/>
  <c r="R17" i="5" s="1"/>
  <c r="S17" i="5" s="1"/>
  <c r="C16" i="5"/>
  <c r="R16" i="5" s="1"/>
  <c r="S16" i="5" s="1"/>
  <c r="C15" i="5"/>
  <c r="R15" i="5" s="1"/>
  <c r="S15" i="5" s="1"/>
  <c r="C14" i="5"/>
  <c r="R14" i="5" s="1"/>
  <c r="S14" i="5" s="1"/>
  <c r="C13" i="5"/>
  <c r="R13" i="5" s="1"/>
  <c r="S13" i="5" s="1"/>
  <c r="C12" i="5"/>
  <c r="R12" i="5" s="1"/>
  <c r="S12" i="5" s="1"/>
  <c r="C11" i="5"/>
  <c r="R11" i="5" s="1"/>
  <c r="S11" i="5" s="1"/>
  <c r="C10" i="5"/>
  <c r="R10" i="5" s="1"/>
  <c r="S10" i="5" s="1"/>
  <c r="C9" i="5"/>
  <c r="R9" i="5" s="1"/>
  <c r="S9" i="5" s="1"/>
  <c r="C8" i="5"/>
  <c r="R8" i="5" s="1"/>
  <c r="S8" i="5" s="1"/>
  <c r="C7" i="5"/>
  <c r="R7" i="5" s="1"/>
  <c r="S7" i="5" s="1"/>
  <c r="C6" i="5"/>
  <c r="R6" i="5" s="1"/>
  <c r="S6" i="5" s="1"/>
  <c r="H38" i="10" l="1"/>
  <c r="H45" i="10"/>
  <c r="H44" i="10"/>
  <c r="H43" i="10"/>
  <c r="H42" i="10"/>
  <c r="H41" i="10"/>
  <c r="H40" i="10"/>
  <c r="H39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46" i="10" s="1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39" i="5"/>
  <c r="G46" i="5"/>
  <c r="G45" i="5"/>
  <c r="G44" i="5"/>
  <c r="G43" i="5"/>
  <c r="G42" i="5"/>
  <c r="G41" i="5"/>
  <c r="G40" i="5"/>
  <c r="G37" i="5"/>
  <c r="G36" i="5"/>
  <c r="G20" i="4" s="1"/>
  <c r="G35" i="5"/>
  <c r="G34" i="5"/>
  <c r="G19" i="4" s="1"/>
  <c r="G33" i="5"/>
  <c r="G32" i="5"/>
  <c r="G18" i="4" s="1"/>
  <c r="G31" i="5"/>
  <c r="G30" i="5"/>
  <c r="G17" i="4" s="1"/>
  <c r="G29" i="5"/>
  <c r="G28" i="5"/>
  <c r="G16" i="4" s="1"/>
  <c r="G27" i="5"/>
  <c r="G26" i="5"/>
  <c r="G15" i="4" s="1"/>
  <c r="G25" i="5"/>
  <c r="G24" i="5"/>
  <c r="G14" i="4" s="1"/>
  <c r="G23" i="5"/>
  <c r="G22" i="5"/>
  <c r="G13" i="4" s="1"/>
  <c r="G21" i="5"/>
  <c r="G20" i="5"/>
  <c r="G12" i="4" s="1"/>
  <c r="G19" i="5"/>
  <c r="G18" i="5"/>
  <c r="G11" i="4" s="1"/>
  <c r="G17" i="5"/>
  <c r="G16" i="5"/>
  <c r="G10" i="4" s="1"/>
  <c r="G15" i="5"/>
  <c r="G14" i="5"/>
  <c r="G9" i="4" s="1"/>
  <c r="G13" i="5"/>
  <c r="G12" i="5"/>
  <c r="G8" i="4" s="1"/>
  <c r="G11" i="5"/>
  <c r="G10" i="5"/>
  <c r="G7" i="4" s="1"/>
  <c r="G9" i="5"/>
  <c r="G8" i="5"/>
  <c r="G6" i="4" s="1"/>
  <c r="G7" i="5"/>
  <c r="F6" i="5"/>
  <c r="G47" i="5" l="1"/>
  <c r="G23" i="4"/>
  <c r="G24" i="4"/>
  <c r="G25" i="4"/>
  <c r="G22" i="4"/>
  <c r="H47" i="10"/>
  <c r="G48" i="5"/>
  <c r="F27" i="4"/>
  <c r="F5" i="4"/>
  <c r="G26" i="4" l="1"/>
  <c r="F39" i="5"/>
  <c r="F46" i="5"/>
  <c r="F45" i="5"/>
  <c r="F44" i="5"/>
  <c r="F43" i="5"/>
  <c r="F42" i="5"/>
  <c r="F41" i="5"/>
  <c r="F40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7" i="5"/>
  <c r="F16" i="5"/>
  <c r="F15" i="5"/>
  <c r="F14" i="5"/>
  <c r="F13" i="5"/>
  <c r="F12" i="5"/>
  <c r="F11" i="5"/>
  <c r="F10" i="5"/>
  <c r="F9" i="5"/>
  <c r="F8" i="5"/>
  <c r="F7" i="5"/>
  <c r="F18" i="5"/>
  <c r="E18" i="5"/>
  <c r="G38" i="10"/>
  <c r="G45" i="10"/>
  <c r="G44" i="10"/>
  <c r="G43" i="10"/>
  <c r="G42" i="10"/>
  <c r="G41" i="10"/>
  <c r="G40" i="10"/>
  <c r="G39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F5" i="10"/>
  <c r="F6" i="10"/>
  <c r="F12" i="4" l="1"/>
  <c r="F13" i="4"/>
  <c r="F14" i="4"/>
  <c r="F15" i="4"/>
  <c r="F16" i="4"/>
  <c r="F17" i="4"/>
  <c r="F18" i="4"/>
  <c r="F19" i="4"/>
  <c r="F20" i="4"/>
  <c r="G46" i="10"/>
  <c r="F47" i="5"/>
  <c r="F11" i="4"/>
  <c r="F6" i="4"/>
  <c r="F7" i="4"/>
  <c r="F8" i="4"/>
  <c r="F9" i="4"/>
  <c r="F10" i="4"/>
  <c r="F23" i="4"/>
  <c r="F24" i="4"/>
  <c r="F25" i="4"/>
  <c r="F22" i="4"/>
  <c r="F48" i="5"/>
  <c r="G47" i="10"/>
  <c r="E45" i="10"/>
  <c r="E44" i="10"/>
  <c r="E43" i="10"/>
  <c r="E42" i="10"/>
  <c r="E41" i="10"/>
  <c r="E40" i="10"/>
  <c r="E39" i="10"/>
  <c r="E38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F26" i="4" l="1"/>
  <c r="D46" i="5"/>
  <c r="D45" i="5"/>
  <c r="D44" i="5"/>
  <c r="D43" i="5"/>
  <c r="D42" i="5"/>
  <c r="D41" i="5"/>
  <c r="D40" i="5"/>
  <c r="D39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F45" i="10" l="1"/>
  <c r="F44" i="10"/>
  <c r="F43" i="10"/>
  <c r="F42" i="10"/>
  <c r="F41" i="10"/>
  <c r="F40" i="10"/>
  <c r="F39" i="10"/>
  <c r="F38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E46" i="5"/>
  <c r="E45" i="5"/>
  <c r="E44" i="5"/>
  <c r="E43" i="5"/>
  <c r="E42" i="5"/>
  <c r="E41" i="5"/>
  <c r="E40" i="5"/>
  <c r="E39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7" i="5"/>
  <c r="E16" i="5"/>
  <c r="E15" i="5"/>
  <c r="E14" i="5"/>
  <c r="E13" i="5"/>
  <c r="E12" i="5"/>
  <c r="E11" i="5"/>
  <c r="E10" i="5"/>
  <c r="E9" i="5"/>
  <c r="E8" i="5"/>
  <c r="E7" i="5"/>
  <c r="E6" i="5"/>
  <c r="E27" i="4" l="1"/>
  <c r="E25" i="4"/>
  <c r="E24" i="4"/>
  <c r="E23" i="4"/>
  <c r="E22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F47" i="10" l="1"/>
  <c r="F46" i="10"/>
  <c r="E48" i="5"/>
  <c r="E47" i="5"/>
  <c r="E26" i="4" l="1"/>
  <c r="D27" i="4"/>
  <c r="D25" i="4"/>
  <c r="D24" i="4"/>
  <c r="D23" i="4"/>
  <c r="D22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8" i="5" l="1"/>
  <c r="D47" i="5"/>
  <c r="C47" i="5" l="1"/>
  <c r="R47" i="5" s="1"/>
  <c r="S47" i="5" s="1"/>
  <c r="D47" i="10"/>
  <c r="C48" i="5"/>
  <c r="R48" i="5" s="1"/>
  <c r="S48" i="5" s="1"/>
  <c r="D46" i="10"/>
  <c r="S44" i="10"/>
  <c r="S27" i="10"/>
  <c r="S5" i="10"/>
  <c r="C19" i="4"/>
  <c r="C18" i="4"/>
  <c r="C17" i="4"/>
  <c r="C15" i="4"/>
  <c r="C14" i="4"/>
  <c r="C11" i="4"/>
  <c r="C6" i="4"/>
  <c r="S11" i="10"/>
  <c r="S13" i="10"/>
  <c r="S15" i="10"/>
  <c r="S17" i="10"/>
  <c r="S19" i="10"/>
  <c r="S25" i="10"/>
  <c r="S29" i="10"/>
  <c r="S31" i="10"/>
  <c r="S33" i="10"/>
  <c r="S35" i="10"/>
  <c r="S38" i="10"/>
  <c r="S42" i="10"/>
  <c r="C24" i="4"/>
  <c r="C20" i="4"/>
  <c r="C16" i="4"/>
  <c r="C12" i="4"/>
  <c r="C8" i="4"/>
  <c r="C7" i="4"/>
  <c r="C27" i="4"/>
  <c r="S23" i="10"/>
  <c r="C23" i="4"/>
  <c r="C10" i="4"/>
  <c r="C13" i="4"/>
  <c r="C22" i="4"/>
  <c r="C25" i="4"/>
  <c r="C9" i="4"/>
  <c r="S7" i="10"/>
  <c r="E47" i="10"/>
  <c r="S21" i="10"/>
  <c r="S40" i="10"/>
  <c r="S9" i="10"/>
  <c r="E46" i="10"/>
  <c r="D26" i="4" l="1"/>
  <c r="C26" i="4"/>
  <c r="S46" i="10"/>
  <c r="C5" i="4"/>
</calcChain>
</file>

<file path=xl/sharedStrings.xml><?xml version="1.0" encoding="utf-8"?>
<sst xmlns="http://schemas.openxmlformats.org/spreadsheetml/2006/main" count="264" uniqueCount="83">
  <si>
    <t>ogółem</t>
  </si>
  <si>
    <t>kobiety</t>
  </si>
  <si>
    <t>%</t>
  </si>
  <si>
    <t>w okr. spraw.</t>
  </si>
  <si>
    <t>na koniec o.s.</t>
  </si>
  <si>
    <t>l. osób</t>
  </si>
  <si>
    <t>Wzrost / spadek 
w miesiącu</t>
  </si>
  <si>
    <t>Stopę bezrobocia rejestrowanego obliczono jako udział zarejestrowanych bezrobotnych w cywilnej ludności aktywnej zawodowo</t>
  </si>
  <si>
    <t>`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</si>
  <si>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</si>
  <si>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</si>
  <si>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</si>
  <si>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</si>
  <si>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</si>
  <si>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</si>
  <si>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</si>
  <si>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</si>
  <si>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</si>
  <si>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nowodworski</t>
  </si>
  <si>
    <t>pucki</t>
  </si>
  <si>
    <t>słupski</t>
  </si>
  <si>
    <t>starogardzki</t>
  </si>
  <si>
    <t>sztumski</t>
  </si>
  <si>
    <t>tczewski</t>
  </si>
  <si>
    <t>wejherowski</t>
  </si>
  <si>
    <t>liczba</t>
  </si>
  <si>
    <t>suma
wolnych miejsc pracy 
i miejsc aktywizacji zawodowej 
od stycznia</t>
  </si>
  <si>
    <t>Wzrost / spadek
w miesiącu
w pkt. proc.</t>
  </si>
  <si>
    <t>Bezrobotni zarejestrowani</t>
  </si>
  <si>
    <t>Powiat</t>
  </si>
  <si>
    <t>Województwo</t>
  </si>
  <si>
    <t>Kraj</t>
  </si>
  <si>
    <t>Wolne miejsca pracy i miejsca aktywizacji zawodowej</t>
  </si>
  <si>
    <t>Liczba bezrobotnych przypadająca na jedno wolne miejsce pracy i miejsce aktywizacji zawodowej</t>
  </si>
  <si>
    <t>Stopa bezrobocia (w %)</t>
  </si>
  <si>
    <t>miasta na prawach powiatu</t>
  </si>
  <si>
    <t>Gdańsk</t>
  </si>
  <si>
    <t>Gdynia</t>
  </si>
  <si>
    <t>Słupsk</t>
  </si>
  <si>
    <t>Sopot</t>
  </si>
  <si>
    <t xml:space="preserve"> </t>
  </si>
  <si>
    <t>31.12.2016</t>
  </si>
  <si>
    <t>grudzień 
2016</t>
  </si>
  <si>
    <t>Żródło: Opracowanie własne na podstawie badań statystycznych rynku pracy MRPiPS-01.
Opracowała: Justyna Braczko - Wydział Pomorskiego Obserwatorium Rynku Pracy, Wojewódzki Urząd Pracy w Gdańsku.</t>
  </si>
  <si>
    <t>31.01.2017</t>
  </si>
  <si>
    <t>31.03.2017</t>
  </si>
  <si>
    <t>30.04.2017</t>
  </si>
  <si>
    <t>31.05.2017</t>
  </si>
  <si>
    <t>30.06.2017</t>
  </si>
  <si>
    <t>31.07.2017</t>
  </si>
  <si>
    <t>31.08.2017</t>
  </si>
  <si>
    <t>30.09.2017</t>
  </si>
  <si>
    <t>31.10.2017</t>
  </si>
  <si>
    <t>30.11.2017</t>
  </si>
  <si>
    <t>31.12.2017</t>
  </si>
  <si>
    <t>Rynek pracy województwa pomorskiego w 2017 roku wg powiatów</t>
  </si>
  <si>
    <t xml:space="preserve">Wzrost / spadek 
w stosunku
do grudnia 2016 r.
w pkt. proc. </t>
  </si>
  <si>
    <t>28.02.2017</t>
  </si>
  <si>
    <t>grudzień 
2017</t>
  </si>
  <si>
    <t>listopad 
2017</t>
  </si>
  <si>
    <t>październik 
2017</t>
  </si>
  <si>
    <t>wrzesień
2017</t>
  </si>
  <si>
    <t>sierpień 
2017</t>
  </si>
  <si>
    <t>lipiec 
2017</t>
  </si>
  <si>
    <t>czerwiec
2017</t>
  </si>
  <si>
    <t>maj 
2017</t>
  </si>
  <si>
    <t>kwiecień 
2017</t>
  </si>
  <si>
    <t>marzec 
2017</t>
  </si>
  <si>
    <t>luty 
2017</t>
  </si>
  <si>
    <t>styczeń 
2017</t>
  </si>
  <si>
    <t>Źródło: Opracowanie własne na podstawie badań statystycznych rynku pracy MRPiPS-01.
Opracowała: Justyna Braczko - Wydział Pomorskiego Obserwatorium Rynku Pracy, Wojewódzki Urząd Pracy w Gdańsku.</t>
  </si>
  <si>
    <t>Źródło: Opracowanie własne na podstawie danych GUS.
Opracowała: Justyna Braczko - Wydział Pomorskiego Obserwatorium Rynku Pracy, Wojewódzki Urząd Pracy w Gdańsku.</t>
  </si>
  <si>
    <t>31.12.2016*</t>
  </si>
  <si>
    <t>31.01.2017*</t>
  </si>
  <si>
    <t>28.02.2017*</t>
  </si>
  <si>
    <t>31.03.2017*</t>
  </si>
  <si>
    <t>30.04.2017*</t>
  </si>
  <si>
    <t>31.05.2017*</t>
  </si>
  <si>
    <t>30.06.2017*</t>
  </si>
  <si>
    <t>31.07.2017*</t>
  </si>
  <si>
    <t>31.08.2017*</t>
  </si>
  <si>
    <t>* Korekta stopy bezrobocia dokonana przez GUS w październiku 2017 r.</t>
  </si>
  <si>
    <t>Wzrost / spadek
listopad 2017 - grudzień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</si>
</sst>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sz val="7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10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3"/>
      <name val="Arial CE"/>
      <family val="2"/>
      <charset val="238"/>
    </font>
    <font>
      <b/>
      <sz val="9"/>
      <name val="Arial CE"/>
      <family val="2"/>
      <charset val="238"/>
    </font>
    <font>
      <sz val="12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14"/>
      <name val="Arial CE"/>
      <charset val="238"/>
    </font>
    <font>
      <b/>
      <sz val="11"/>
      <name val="Arial CE"/>
      <charset val="238"/>
    </font>
    <font>
      <sz val="12"/>
      <name val="Arial CE"/>
      <charset val="238"/>
    </font>
    <font>
      <b/>
      <sz val="24"/>
      <name val="Arial CE"/>
      <family val="2"/>
      <charset val="238"/>
    </font>
    <font>
      <sz val="24"/>
      <name val="Arial CE"/>
      <family val="2"/>
      <charset val="238"/>
    </font>
    <font>
      <b/>
      <sz val="24"/>
      <name val="Arial CE"/>
      <charset val="238"/>
    </font>
    <font>
      <b/>
      <sz val="12"/>
      <name val="Arial CE"/>
      <charset val="238"/>
    </font>
    <font>
      <b/>
      <sz val="20"/>
      <name val="Arial CE"/>
      <family val="2"/>
      <charset val="238"/>
    </font>
    <font>
      <sz val="11"/>
      <name val="Arial CE"/>
      <charset val="238"/>
    </font>
    <font>
      <i/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ABF8F"/>
        <bgColor indexed="64"/>
      </patternFill>
    </fill>
  </fills>
  <borders count="7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6">
    <xf numFmtId="0" fontId="0" fillId="0" borderId="0" xfId="0"/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1" fontId="0" fillId="0" borderId="5" xfId="0" applyNumberForma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1" fontId="0" fillId="0" borderId="0" xfId="0" applyNumberFormat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12" fillId="0" borderId="3" xfId="0" applyFont="1" applyFill="1" applyBorder="1" applyAlignment="1" applyProtection="1">
      <alignment horizontal="center" vertical="center"/>
      <protection hidden="1"/>
    </xf>
    <xf numFmtId="164" fontId="13" fillId="0" borderId="7" xfId="0" applyNumberFormat="1" applyFont="1" applyBorder="1" applyAlignment="1" applyProtection="1">
      <alignment horizontal="center" vertical="center"/>
      <protection hidden="1"/>
    </xf>
    <xf numFmtId="164" fontId="13" fillId="0" borderId="8" xfId="0" applyNumberFormat="1" applyFont="1" applyBorder="1" applyAlignment="1" applyProtection="1">
      <alignment horizontal="center" vertical="center"/>
      <protection hidden="1"/>
    </xf>
    <xf numFmtId="164" fontId="13" fillId="0" borderId="9" xfId="0" applyNumberFormat="1" applyFont="1" applyBorder="1" applyAlignment="1" applyProtection="1">
      <alignment horizontal="center" vertical="center"/>
      <protection hidden="1"/>
    </xf>
    <xf numFmtId="164" fontId="13" fillId="0" borderId="10" xfId="0" applyNumberFormat="1" applyFont="1" applyBorder="1" applyAlignment="1" applyProtection="1">
      <alignment horizontal="center" vertical="center"/>
      <protection hidden="1"/>
    </xf>
    <xf numFmtId="164" fontId="13" fillId="0" borderId="6" xfId="0" applyNumberFormat="1" applyFont="1" applyBorder="1" applyAlignment="1" applyProtection="1">
      <alignment horizontal="center" vertical="center"/>
      <protection hidden="1"/>
    </xf>
    <xf numFmtId="164" fontId="13" fillId="0" borderId="11" xfId="0" applyNumberFormat="1" applyFont="1" applyBorder="1" applyAlignment="1" applyProtection="1">
      <alignment horizontal="center" vertical="center"/>
      <protection hidden="1"/>
    </xf>
    <xf numFmtId="164" fontId="13" fillId="0" borderId="12" xfId="0" applyNumberFormat="1" applyFont="1" applyBorder="1" applyAlignment="1" applyProtection="1">
      <alignment horizontal="center" vertical="center"/>
      <protection hidden="1"/>
    </xf>
    <xf numFmtId="164" fontId="13" fillId="0" borderId="13" xfId="0" applyNumberFormat="1" applyFont="1" applyBorder="1" applyAlignment="1" applyProtection="1">
      <alignment horizontal="center" vertical="center"/>
      <protection hidden="1"/>
    </xf>
    <xf numFmtId="0" fontId="13" fillId="0" borderId="11" xfId="0" applyFont="1" applyBorder="1" applyAlignment="1" applyProtection="1">
      <alignment horizontal="center" vertical="center"/>
      <protection hidden="1"/>
    </xf>
    <xf numFmtId="164" fontId="13" fillId="0" borderId="1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5" fillId="0" borderId="0" xfId="0" applyFont="1" applyBorder="1" applyAlignment="1" applyProtection="1">
      <alignment horizontal="left" vertical="center"/>
      <protection hidden="1"/>
    </xf>
    <xf numFmtId="164" fontId="0" fillId="0" borderId="0" xfId="0" applyNumberFormat="1" applyAlignment="1" applyProtection="1">
      <alignment horizontal="left" vertical="center"/>
      <protection hidden="1"/>
    </xf>
    <xf numFmtId="164" fontId="0" fillId="0" borderId="0" xfId="0" applyNumberFormat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1" fontId="0" fillId="0" borderId="0" xfId="0" applyNumberFormat="1" applyAlignment="1" applyProtection="1">
      <alignment horizontal="left" vertical="center"/>
      <protection hidden="1"/>
    </xf>
    <xf numFmtId="1" fontId="6" fillId="0" borderId="0" xfId="0" applyNumberFormat="1" applyFont="1" applyBorder="1" applyAlignment="1" applyProtection="1">
      <alignment horizontal="left" vertical="center"/>
      <protection hidden="1"/>
    </xf>
    <xf numFmtId="1" fontId="5" fillId="0" borderId="0" xfId="0" applyNumberFormat="1" applyFont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9" fillId="0" borderId="15" xfId="0" applyFont="1" applyBorder="1" applyAlignment="1" applyProtection="1">
      <alignment horizontal="center" vertical="center"/>
      <protection hidden="1"/>
    </xf>
    <xf numFmtId="1" fontId="11" fillId="0" borderId="0" xfId="0" applyNumberFormat="1" applyFont="1" applyBorder="1" applyAlignment="1" applyProtection="1">
      <alignment horizontal="left" vertical="center"/>
      <protection hidden="1"/>
    </xf>
    <xf numFmtId="0" fontId="0" fillId="0" borderId="16" xfId="0" applyBorder="1" applyAlignment="1" applyProtection="1">
      <alignment vertical="center"/>
      <protection hidden="1"/>
    </xf>
    <xf numFmtId="0" fontId="24" fillId="0" borderId="17" xfId="0" applyFont="1" applyBorder="1" applyAlignment="1" applyProtection="1">
      <alignment horizontal="center" vertical="center" wrapText="1"/>
      <protection hidden="1"/>
    </xf>
    <xf numFmtId="0" fontId="24" fillId="0" borderId="18" xfId="0" applyFont="1" applyBorder="1" applyAlignment="1" applyProtection="1">
      <alignment horizontal="center" vertical="center" wrapText="1"/>
      <protection hidden="1"/>
    </xf>
    <xf numFmtId="1" fontId="13" fillId="2" borderId="6" xfId="0" applyNumberFormat="1" applyFont="1" applyFill="1" applyBorder="1" applyAlignment="1" applyProtection="1">
      <alignment horizontal="center" vertical="center"/>
      <protection hidden="1"/>
    </xf>
    <xf numFmtId="1" fontId="13" fillId="2" borderId="8" xfId="0" applyNumberFormat="1" applyFont="1" applyFill="1" applyBorder="1" applyAlignment="1" applyProtection="1">
      <alignment horizontal="center" vertical="center"/>
      <protection hidden="1"/>
    </xf>
    <xf numFmtId="1" fontId="13" fillId="2" borderId="10" xfId="0" applyNumberFormat="1" applyFont="1" applyFill="1" applyBorder="1" applyAlignment="1" applyProtection="1">
      <alignment horizontal="center" vertical="center"/>
      <protection hidden="1"/>
    </xf>
    <xf numFmtId="164" fontId="13" fillId="2" borderId="7" xfId="0" applyNumberFormat="1" applyFont="1" applyFill="1" applyBorder="1" applyAlignment="1" applyProtection="1">
      <alignment horizontal="center" vertical="center"/>
      <protection hidden="1"/>
    </xf>
    <xf numFmtId="164" fontId="13" fillId="2" borderId="8" xfId="0" applyNumberFormat="1" applyFont="1" applyFill="1" applyBorder="1" applyAlignment="1" applyProtection="1">
      <alignment horizontal="center" vertical="center"/>
      <protection hidden="1"/>
    </xf>
    <xf numFmtId="164" fontId="13" fillId="2" borderId="9" xfId="0" applyNumberFormat="1" applyFont="1" applyFill="1" applyBorder="1" applyAlignment="1" applyProtection="1">
      <alignment horizontal="center" vertical="center"/>
      <protection hidden="1"/>
    </xf>
    <xf numFmtId="0" fontId="8" fillId="0" borderId="16" xfId="0" applyFont="1" applyFill="1" applyBorder="1" applyAlignment="1" applyProtection="1">
      <alignment horizontal="center" vertical="center"/>
      <protection hidden="1"/>
    </xf>
    <xf numFmtId="164" fontId="13" fillId="0" borderId="7" xfId="0" applyNumberFormat="1" applyFont="1" applyFill="1" applyBorder="1" applyAlignment="1" applyProtection="1">
      <alignment horizontal="center" vertical="center"/>
      <protection hidden="1"/>
    </xf>
    <xf numFmtId="164" fontId="13" fillId="0" borderId="8" xfId="0" applyNumberFormat="1" applyFont="1" applyFill="1" applyBorder="1" applyAlignment="1" applyProtection="1">
      <alignment horizontal="center" vertical="center"/>
      <protection hidden="1"/>
    </xf>
    <xf numFmtId="164" fontId="23" fillId="2" borderId="7" xfId="0" applyNumberFormat="1" applyFont="1" applyFill="1" applyBorder="1" applyAlignment="1" applyProtection="1">
      <alignment horizontal="center" vertical="center"/>
      <protection hidden="1"/>
    </xf>
    <xf numFmtId="164" fontId="23" fillId="2" borderId="8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19" xfId="0" applyBorder="1" applyAlignment="1" applyProtection="1">
      <alignment vertical="center"/>
      <protection hidden="1"/>
    </xf>
    <xf numFmtId="1" fontId="13" fillId="2" borderId="14" xfId="0" applyNumberFormat="1" applyFont="1" applyFill="1" applyBorder="1" applyAlignment="1" applyProtection="1">
      <alignment horizontal="center" vertical="center"/>
      <protection hidden="1"/>
    </xf>
    <xf numFmtId="1" fontId="13" fillId="2" borderId="9" xfId="0" applyNumberFormat="1" applyFont="1" applyFill="1" applyBorder="1" applyAlignment="1" applyProtection="1">
      <alignment horizontal="center" vertical="center"/>
      <protection hidden="1"/>
    </xf>
    <xf numFmtId="1" fontId="13" fillId="2" borderId="20" xfId="0" applyNumberFormat="1" applyFont="1" applyFill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164" fontId="0" fillId="0" borderId="0" xfId="0" applyNumberFormat="1" applyFill="1" applyAlignment="1" applyProtection="1">
      <alignment horizontal="left" vertical="center"/>
      <protection hidden="1"/>
    </xf>
    <xf numFmtId="164" fontId="0" fillId="0" borderId="0" xfId="0" applyNumberFormat="1" applyFill="1" applyAlignment="1" applyProtection="1">
      <alignment vertical="center"/>
      <protection hidden="1"/>
    </xf>
    <xf numFmtId="0" fontId="24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10" fillId="0" borderId="16" xfId="0" applyFont="1" applyFill="1" applyBorder="1" applyAlignment="1" applyProtection="1">
      <alignment horizontal="center" vertical="center"/>
      <protection hidden="1"/>
    </xf>
    <xf numFmtId="1" fontId="13" fillId="2" borderId="22" xfId="0" applyNumberFormat="1" applyFont="1" applyFill="1" applyBorder="1" applyAlignment="1" applyProtection="1">
      <alignment horizontal="center" vertical="center"/>
      <protection hidden="1"/>
    </xf>
    <xf numFmtId="1" fontId="13" fillId="2" borderId="23" xfId="0" applyNumberFormat="1" applyFont="1" applyFill="1" applyBorder="1" applyAlignment="1" applyProtection="1">
      <alignment horizontal="center" vertical="center"/>
      <protection hidden="1"/>
    </xf>
    <xf numFmtId="1" fontId="13" fillId="2" borderId="24" xfId="0" applyNumberFormat="1" applyFont="1" applyFill="1" applyBorder="1" applyAlignment="1" applyProtection="1">
      <alignment horizontal="center" vertical="center"/>
      <protection hidden="1"/>
    </xf>
    <xf numFmtId="3" fontId="12" fillId="0" borderId="3" xfId="0" applyNumberFormat="1" applyFont="1" applyFill="1" applyBorder="1" applyAlignment="1" applyProtection="1">
      <alignment horizontal="center" vertical="center"/>
      <protection hidden="1"/>
    </xf>
    <xf numFmtId="3" fontId="12" fillId="0" borderId="25" xfId="0" applyNumberFormat="1" applyFont="1" applyFill="1" applyBorder="1" applyAlignment="1" applyProtection="1">
      <alignment horizontal="center" vertical="center"/>
      <protection hidden="1"/>
    </xf>
    <xf numFmtId="0" fontId="10" fillId="0" borderId="26" xfId="0" applyFont="1" applyBorder="1" applyAlignment="1" applyProtection="1">
      <alignment horizontal="center" vertical="center"/>
      <protection hidden="1"/>
    </xf>
    <xf numFmtId="1" fontId="13" fillId="2" borderId="27" xfId="0" applyNumberFormat="1" applyFont="1" applyFill="1" applyBorder="1" applyAlignment="1" applyProtection="1">
      <alignment horizontal="center" vertical="center"/>
      <protection hidden="1"/>
    </xf>
    <xf numFmtId="1" fontId="13" fillId="2" borderId="28" xfId="0" applyNumberFormat="1" applyFont="1" applyFill="1" applyBorder="1" applyAlignment="1" applyProtection="1">
      <alignment horizontal="center" vertical="center"/>
      <protection hidden="1"/>
    </xf>
    <xf numFmtId="1" fontId="13" fillId="2" borderId="29" xfId="0" applyNumberFormat="1" applyFont="1" applyFill="1" applyBorder="1" applyAlignment="1" applyProtection="1">
      <alignment horizontal="center" vertical="center"/>
      <protection hidden="1"/>
    </xf>
    <xf numFmtId="1" fontId="13" fillId="2" borderId="11" xfId="0" applyNumberFormat="1" applyFont="1" applyFill="1" applyBorder="1" applyAlignment="1" applyProtection="1">
      <alignment horizontal="center" vertical="center"/>
      <protection hidden="1"/>
    </xf>
    <xf numFmtId="0" fontId="9" fillId="0" borderId="30" xfId="0" applyFont="1" applyBorder="1" applyAlignment="1" applyProtection="1">
      <alignment horizontal="center" vertical="center"/>
      <protection hidden="1"/>
    </xf>
    <xf numFmtId="0" fontId="8" fillId="0" borderId="31" xfId="0" applyFont="1" applyFill="1" applyBorder="1" applyAlignment="1" applyProtection="1">
      <alignment horizontal="center" vertical="center"/>
      <protection hidden="1"/>
    </xf>
    <xf numFmtId="164" fontId="13" fillId="0" borderId="32" xfId="0" applyNumberFormat="1" applyFont="1" applyBorder="1" applyAlignment="1" applyProtection="1">
      <alignment horizontal="center" vertical="center"/>
      <protection hidden="1"/>
    </xf>
    <xf numFmtId="164" fontId="13" fillId="2" borderId="14" xfId="0" applyNumberFormat="1" applyFont="1" applyFill="1" applyBorder="1" applyAlignment="1" applyProtection="1">
      <alignment horizontal="center" vertical="center"/>
      <protection hidden="1"/>
    </xf>
    <xf numFmtId="164" fontId="13" fillId="0" borderId="14" xfId="0" applyNumberFormat="1" applyFont="1" applyFill="1" applyBorder="1" applyAlignment="1" applyProtection="1">
      <alignment horizontal="center" vertical="center"/>
      <protection hidden="1"/>
    </xf>
    <xf numFmtId="164" fontId="23" fillId="2" borderId="14" xfId="0" applyNumberFormat="1" applyFont="1" applyFill="1" applyBorder="1" applyAlignment="1" applyProtection="1">
      <alignment horizontal="center" vertical="center"/>
      <protection hidden="1"/>
    </xf>
    <xf numFmtId="0" fontId="10" fillId="0" borderId="19" xfId="0" applyFont="1" applyFill="1" applyBorder="1" applyAlignment="1" applyProtection="1">
      <alignment horizontal="center" vertical="center"/>
      <protection hidden="1"/>
    </xf>
    <xf numFmtId="0" fontId="12" fillId="0" borderId="19" xfId="0" applyFont="1" applyFill="1" applyBorder="1" applyAlignment="1" applyProtection="1">
      <alignment horizontal="center" vertical="center"/>
      <protection hidden="1"/>
    </xf>
    <xf numFmtId="164" fontId="12" fillId="0" borderId="19" xfId="0" applyNumberFormat="1" applyFont="1" applyFill="1" applyBorder="1" applyAlignment="1" applyProtection="1">
      <alignment horizontal="center" vertical="center"/>
      <protection hidden="1"/>
    </xf>
    <xf numFmtId="0" fontId="24" fillId="2" borderId="19" xfId="0" applyFont="1" applyFill="1" applyBorder="1" applyAlignment="1" applyProtection="1">
      <alignment horizontal="left" vertical="center"/>
      <protection hidden="1"/>
    </xf>
    <xf numFmtId="164" fontId="20" fillId="0" borderId="19" xfId="0" applyNumberFormat="1" applyFont="1" applyFill="1" applyBorder="1" applyAlignment="1" applyProtection="1">
      <alignment horizontal="center" vertical="center"/>
      <protection hidden="1"/>
    </xf>
    <xf numFmtId="1" fontId="13" fillId="2" borderId="33" xfId="0" applyNumberFormat="1" applyFont="1" applyFill="1" applyBorder="1" applyAlignment="1" applyProtection="1">
      <alignment horizontal="center" vertical="center"/>
      <protection hidden="1"/>
    </xf>
    <xf numFmtId="1" fontId="13" fillId="2" borderId="34" xfId="0" applyNumberFormat="1" applyFont="1" applyFill="1" applyBorder="1" applyAlignment="1" applyProtection="1">
      <alignment horizontal="center" vertical="center"/>
      <protection hidden="1"/>
    </xf>
    <xf numFmtId="0" fontId="9" fillId="3" borderId="15" xfId="0" applyFont="1" applyFill="1" applyBorder="1" applyAlignment="1" applyProtection="1">
      <alignment horizontal="center" vertical="center"/>
      <protection hidden="1"/>
    </xf>
    <xf numFmtId="3" fontId="12" fillId="3" borderId="6" xfId="0" applyNumberFormat="1" applyFont="1" applyFill="1" applyBorder="1" applyAlignment="1" applyProtection="1">
      <alignment horizontal="center" vertical="center"/>
      <protection hidden="1"/>
    </xf>
    <xf numFmtId="164" fontId="20" fillId="3" borderId="22" xfId="0" applyNumberFormat="1" applyFont="1" applyFill="1" applyBorder="1" applyAlignment="1" applyProtection="1">
      <alignment horizontal="center" vertical="center"/>
      <protection hidden="1"/>
    </xf>
    <xf numFmtId="0" fontId="9" fillId="3" borderId="30" xfId="0" applyFont="1" applyFill="1" applyBorder="1" applyAlignment="1" applyProtection="1">
      <alignment horizontal="center" vertical="center"/>
      <protection hidden="1"/>
    </xf>
    <xf numFmtId="3" fontId="12" fillId="3" borderId="14" xfId="0" applyNumberFormat="1" applyFont="1" applyFill="1" applyBorder="1" applyAlignment="1" applyProtection="1">
      <alignment horizontal="center" vertical="center"/>
      <protection hidden="1"/>
    </xf>
    <xf numFmtId="164" fontId="20" fillId="3" borderId="24" xfId="0" applyNumberFormat="1" applyFont="1" applyFill="1" applyBorder="1" applyAlignment="1" applyProtection="1">
      <alignment horizontal="center" vertic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9" fillId="3" borderId="36" xfId="0" applyFont="1" applyFill="1" applyBorder="1" applyAlignment="1" applyProtection="1">
      <alignment horizontal="center" vertical="center"/>
      <protection hidden="1"/>
    </xf>
    <xf numFmtId="3" fontId="12" fillId="3" borderId="10" xfId="0" applyNumberFormat="1" applyFont="1" applyFill="1" applyBorder="1" applyAlignment="1" applyProtection="1">
      <alignment horizontal="center" vertical="center"/>
      <protection hidden="1"/>
    </xf>
    <xf numFmtId="3" fontId="12" fillId="3" borderId="35" xfId="0" applyNumberFormat="1" applyFont="1" applyFill="1" applyBorder="1" applyAlignment="1" applyProtection="1">
      <alignment horizontal="center" vertical="center"/>
      <protection hidden="1"/>
    </xf>
    <xf numFmtId="1" fontId="13" fillId="4" borderId="6" xfId="0" applyNumberFormat="1" applyFont="1" applyFill="1" applyBorder="1" applyAlignment="1" applyProtection="1">
      <alignment horizontal="center" vertical="center"/>
      <protection hidden="1"/>
    </xf>
    <xf numFmtId="164" fontId="13" fillId="4" borderId="22" xfId="0" applyNumberFormat="1" applyFont="1" applyFill="1" applyBorder="1" applyAlignment="1" applyProtection="1">
      <alignment horizontal="center" vertical="center"/>
      <protection hidden="1"/>
    </xf>
    <xf numFmtId="1" fontId="13" fillId="4" borderId="10" xfId="0" applyNumberFormat="1" applyFont="1" applyFill="1" applyBorder="1" applyAlignment="1" applyProtection="1">
      <alignment horizontal="center" vertical="center"/>
      <protection hidden="1"/>
    </xf>
    <xf numFmtId="164" fontId="13" fillId="4" borderId="24" xfId="0" applyNumberFormat="1" applyFont="1" applyFill="1" applyBorder="1" applyAlignment="1" applyProtection="1">
      <alignment horizontal="center" vertical="center"/>
      <protection hidden="1"/>
    </xf>
    <xf numFmtId="0" fontId="15" fillId="3" borderId="3" xfId="0" applyFont="1" applyFill="1" applyBorder="1" applyAlignment="1" applyProtection="1">
      <alignment horizontal="center" vertical="center"/>
      <protection hidden="1"/>
    </xf>
    <xf numFmtId="3" fontId="20" fillId="3" borderId="37" xfId="0" applyNumberFormat="1" applyFont="1" applyFill="1" applyBorder="1" applyAlignment="1" applyProtection="1">
      <alignment horizontal="center" vertical="center"/>
      <protection hidden="1"/>
    </xf>
    <xf numFmtId="0" fontId="15" fillId="3" borderId="36" xfId="0" applyFont="1" applyFill="1" applyBorder="1" applyAlignment="1" applyProtection="1">
      <alignment horizontal="center" vertical="center"/>
      <protection hidden="1"/>
    </xf>
    <xf numFmtId="3" fontId="12" fillId="3" borderId="9" xfId="0" applyNumberFormat="1" applyFont="1" applyFill="1" applyBorder="1" applyAlignment="1" applyProtection="1">
      <alignment horizontal="center" vertical="center"/>
      <protection hidden="1"/>
    </xf>
    <xf numFmtId="0" fontId="15" fillId="3" borderId="15" xfId="0" applyFont="1" applyFill="1" applyBorder="1" applyAlignment="1" applyProtection="1">
      <alignment horizontal="center" vertical="center"/>
      <protection hidden="1"/>
    </xf>
    <xf numFmtId="1" fontId="13" fillId="5" borderId="37" xfId="0" applyNumberFormat="1" applyFont="1" applyFill="1" applyBorder="1" applyAlignment="1" applyProtection="1">
      <alignment horizontal="center" vertical="center"/>
      <protection hidden="1"/>
    </xf>
    <xf numFmtId="164" fontId="13" fillId="5" borderId="22" xfId="1" applyNumberFormat="1" applyFont="1" applyFill="1" applyBorder="1" applyAlignment="1" applyProtection="1">
      <alignment horizontal="center" vertical="center"/>
      <protection hidden="1"/>
    </xf>
    <xf numFmtId="0" fontId="12" fillId="3" borderId="38" xfId="0" applyFont="1" applyFill="1" applyBorder="1" applyAlignment="1" applyProtection="1">
      <alignment horizontal="center" vertical="center"/>
      <protection hidden="1"/>
    </xf>
    <xf numFmtId="0" fontId="12" fillId="3" borderId="4" xfId="0" applyFont="1" applyFill="1" applyBorder="1" applyAlignment="1" applyProtection="1">
      <alignment horizontal="center" vertical="center"/>
      <protection hidden="1"/>
    </xf>
    <xf numFmtId="3" fontId="12" fillId="6" borderId="3" xfId="0" applyNumberFormat="1" applyFont="1" applyFill="1" applyBorder="1" applyAlignment="1" applyProtection="1">
      <alignment horizontal="center" vertical="center"/>
      <protection hidden="1"/>
    </xf>
    <xf numFmtId="164" fontId="12" fillId="3" borderId="16" xfId="0" applyNumberFormat="1" applyFont="1" applyFill="1" applyBorder="1" applyAlignment="1" applyProtection="1">
      <alignment horizontal="center" vertical="center"/>
      <protection hidden="1"/>
    </xf>
    <xf numFmtId="0" fontId="12" fillId="3" borderId="19" xfId="0" applyFont="1" applyFill="1" applyBorder="1" applyAlignment="1" applyProtection="1">
      <alignment horizontal="center" vertical="center"/>
      <protection hidden="1"/>
    </xf>
    <xf numFmtId="164" fontId="12" fillId="3" borderId="19" xfId="0" applyNumberFormat="1" applyFont="1" applyFill="1" applyBorder="1" applyAlignment="1" applyProtection="1">
      <alignment horizontal="center" vertical="center"/>
      <protection hidden="1"/>
    </xf>
    <xf numFmtId="0" fontId="12" fillId="3" borderId="16" xfId="0" applyFont="1" applyFill="1" applyBorder="1" applyAlignment="1" applyProtection="1">
      <alignment horizontal="center" vertical="center"/>
      <protection hidden="1"/>
    </xf>
    <xf numFmtId="1" fontId="20" fillId="3" borderId="39" xfId="0" applyNumberFormat="1" applyFont="1" applyFill="1" applyBorder="1" applyAlignment="1" applyProtection="1">
      <alignment horizontal="center" vertical="center"/>
      <protection hidden="1"/>
    </xf>
    <xf numFmtId="1" fontId="20" fillId="3" borderId="16" xfId="0" applyNumberFormat="1" applyFont="1" applyFill="1" applyBorder="1" applyAlignment="1" applyProtection="1">
      <alignment horizontal="center" vertical="center"/>
      <protection hidden="1"/>
    </xf>
    <xf numFmtId="1" fontId="20" fillId="3" borderId="40" xfId="0" applyNumberFormat="1" applyFont="1" applyFill="1" applyBorder="1" applyAlignment="1" applyProtection="1">
      <alignment horizontal="center" vertical="center"/>
      <protection hidden="1"/>
    </xf>
    <xf numFmtId="0" fontId="21" fillId="0" borderId="41" xfId="0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vertical="center"/>
      <protection hidden="1"/>
    </xf>
    <xf numFmtId="1" fontId="23" fillId="2" borderId="27" xfId="0" applyNumberFormat="1" applyFont="1" applyFill="1" applyBorder="1" applyAlignment="1" applyProtection="1">
      <alignment horizontal="center" vertical="center"/>
      <protection hidden="1"/>
    </xf>
    <xf numFmtId="0" fontId="12" fillId="3" borderId="42" xfId="0" applyFont="1" applyFill="1" applyBorder="1" applyAlignment="1" applyProtection="1">
      <alignment horizontal="center" vertical="center"/>
      <protection hidden="1"/>
    </xf>
    <xf numFmtId="1" fontId="13" fillId="6" borderId="8" xfId="0" applyNumberFormat="1" applyFont="1" applyFill="1" applyBorder="1" applyAlignment="1" applyProtection="1">
      <alignment horizontal="center" vertical="center"/>
      <protection hidden="1"/>
    </xf>
    <xf numFmtId="3" fontId="12" fillId="7" borderId="6" xfId="0" applyNumberFormat="1" applyFont="1" applyFill="1" applyBorder="1" applyAlignment="1" applyProtection="1">
      <alignment horizontal="center" vertical="center"/>
      <protection hidden="1"/>
    </xf>
    <xf numFmtId="1" fontId="13" fillId="4" borderId="9" xfId="0" applyNumberFormat="1" applyFont="1" applyFill="1" applyBorder="1" applyAlignment="1" applyProtection="1">
      <alignment horizontal="center" vertical="center"/>
      <protection hidden="1"/>
    </xf>
    <xf numFmtId="3" fontId="20" fillId="3" borderId="43" xfId="0" applyNumberFormat="1" applyFont="1" applyFill="1" applyBorder="1" applyAlignment="1" applyProtection="1">
      <alignment horizontal="center" vertical="center"/>
      <protection hidden="1"/>
    </xf>
    <xf numFmtId="164" fontId="20" fillId="3" borderId="44" xfId="1" applyNumberFormat="1" applyFont="1" applyFill="1" applyBorder="1" applyAlignment="1" applyProtection="1">
      <alignment horizontal="center" vertical="center"/>
      <protection hidden="1"/>
    </xf>
    <xf numFmtId="164" fontId="20" fillId="3" borderId="24" xfId="1" applyNumberFormat="1" applyFont="1" applyFill="1" applyBorder="1" applyAlignment="1" applyProtection="1">
      <alignment horizontal="center" vertical="center"/>
      <protection hidden="1"/>
    </xf>
    <xf numFmtId="1" fontId="13" fillId="5" borderId="43" xfId="0" applyNumberFormat="1" applyFont="1" applyFill="1" applyBorder="1" applyAlignment="1" applyProtection="1">
      <alignment horizontal="center" vertical="center"/>
      <protection hidden="1"/>
    </xf>
    <xf numFmtId="164" fontId="13" fillId="5" borderId="44" xfId="1" applyNumberFormat="1" applyFont="1" applyFill="1" applyBorder="1" applyAlignment="1" applyProtection="1">
      <alignment horizontal="center" vertical="center"/>
      <protection hidden="1"/>
    </xf>
    <xf numFmtId="164" fontId="13" fillId="5" borderId="24" xfId="1" applyNumberFormat="1" applyFont="1" applyFill="1" applyBorder="1" applyAlignment="1" applyProtection="1">
      <alignment horizontal="center" vertical="center"/>
      <protection hidden="1"/>
    </xf>
    <xf numFmtId="1" fontId="13" fillId="5" borderId="45" xfId="0" applyNumberFormat="1" applyFont="1" applyFill="1" applyBorder="1" applyAlignment="1" applyProtection="1">
      <alignment horizontal="center" vertical="center"/>
      <protection hidden="1"/>
    </xf>
    <xf numFmtId="164" fontId="13" fillId="5" borderId="46" xfId="1" applyNumberFormat="1" applyFont="1" applyFill="1" applyBorder="1" applyAlignment="1" applyProtection="1">
      <alignment horizontal="center" vertical="center"/>
      <protection hidden="1"/>
    </xf>
    <xf numFmtId="1" fontId="13" fillId="5" borderId="47" xfId="0" applyNumberFormat="1" applyFont="1" applyFill="1" applyBorder="1" applyAlignment="1" applyProtection="1">
      <alignment horizontal="center" vertical="center"/>
      <protection hidden="1"/>
    </xf>
    <xf numFmtId="3" fontId="20" fillId="7" borderId="6" xfId="0" applyNumberFormat="1" applyFont="1" applyFill="1" applyBorder="1" applyAlignment="1" applyProtection="1">
      <alignment horizontal="center" vertical="center"/>
      <protection hidden="1"/>
    </xf>
    <xf numFmtId="3" fontId="20" fillId="7" borderId="10" xfId="0" applyNumberFormat="1" applyFont="1" applyFill="1" applyBorder="1" applyAlignment="1" applyProtection="1">
      <alignment horizontal="center" vertical="center"/>
      <protection hidden="1"/>
    </xf>
    <xf numFmtId="164" fontId="12" fillId="3" borderId="48" xfId="0" applyNumberFormat="1" applyFont="1" applyFill="1" applyBorder="1" applyAlignment="1" applyProtection="1">
      <alignment horizontal="center" vertical="center"/>
      <protection hidden="1"/>
    </xf>
    <xf numFmtId="164" fontId="13" fillId="5" borderId="3" xfId="0" applyNumberFormat="1" applyFont="1" applyFill="1" applyBorder="1" applyAlignment="1" applyProtection="1">
      <alignment horizontal="center" vertical="center"/>
      <protection hidden="1"/>
    </xf>
    <xf numFmtId="164" fontId="13" fillId="5" borderId="49" xfId="0" applyNumberFormat="1" applyFont="1" applyFill="1" applyBorder="1" applyAlignment="1" applyProtection="1">
      <alignment horizontal="center" vertical="center"/>
      <protection hidden="1"/>
    </xf>
    <xf numFmtId="164" fontId="13" fillId="5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 wrapText="1"/>
      <protection hidden="1"/>
    </xf>
    <xf numFmtId="0" fontId="9" fillId="0" borderId="50" xfId="0" applyFont="1" applyBorder="1" applyAlignment="1" applyProtection="1">
      <alignment horizontal="center" vertical="center" wrapText="1"/>
      <protection hidden="1"/>
    </xf>
    <xf numFmtId="0" fontId="9" fillId="0" borderId="51" xfId="0" applyFont="1" applyBorder="1" applyAlignment="1" applyProtection="1">
      <alignment horizontal="center" vertical="center" wrapText="1"/>
      <protection hidden="1"/>
    </xf>
    <xf numFmtId="3" fontId="12" fillId="8" borderId="3" xfId="0" applyNumberFormat="1" applyFont="1" applyFill="1" applyBorder="1" applyAlignment="1" applyProtection="1">
      <alignment horizontal="center" vertical="center"/>
      <protection hidden="1"/>
    </xf>
    <xf numFmtId="1" fontId="20" fillId="3" borderId="31" xfId="0" applyNumberFormat="1" applyFont="1" applyFill="1" applyBorder="1" applyAlignment="1" applyProtection="1">
      <alignment horizontal="center" vertical="center"/>
      <protection hidden="1"/>
    </xf>
    <xf numFmtId="1" fontId="20" fillId="3" borderId="42" xfId="0" applyNumberFormat="1" applyFont="1" applyFill="1" applyBorder="1" applyAlignment="1" applyProtection="1">
      <alignment horizontal="center" vertical="center"/>
      <protection hidden="1"/>
    </xf>
    <xf numFmtId="1" fontId="13" fillId="6" borderId="27" xfId="0" applyNumberFormat="1" applyFont="1" applyFill="1" applyBorder="1" applyAlignment="1" applyProtection="1">
      <alignment horizontal="center" vertical="center"/>
      <protection hidden="1"/>
    </xf>
    <xf numFmtId="1" fontId="13" fillId="4" borderId="29" xfId="0" applyNumberFormat="1" applyFont="1" applyFill="1" applyBorder="1" applyAlignment="1" applyProtection="1">
      <alignment horizontal="center" vertical="center"/>
      <protection hidden="1"/>
    </xf>
    <xf numFmtId="1" fontId="13" fillId="4" borderId="67" xfId="0" applyNumberFormat="1" applyFont="1" applyFill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 wrapText="1"/>
      <protection hidden="1"/>
    </xf>
    <xf numFmtId="164" fontId="13" fillId="4" borderId="46" xfId="0" applyNumberFormat="1" applyFont="1" applyFill="1" applyBorder="1" applyAlignment="1" applyProtection="1">
      <alignment horizontal="center" vertical="center"/>
      <protection hidden="1"/>
    </xf>
    <xf numFmtId="3" fontId="20" fillId="3" borderId="29" xfId="0" applyNumberFormat="1" applyFont="1" applyFill="1" applyBorder="1" applyAlignment="1" applyProtection="1">
      <alignment horizontal="center" vertical="center"/>
      <protection hidden="1"/>
    </xf>
    <xf numFmtId="3" fontId="20" fillId="3" borderId="69" xfId="0" applyNumberFormat="1" applyFont="1" applyFill="1" applyBorder="1" applyAlignment="1" applyProtection="1">
      <alignment horizontal="center" vertical="center"/>
      <protection hidden="1"/>
    </xf>
    <xf numFmtId="164" fontId="20" fillId="7" borderId="22" xfId="0" applyNumberFormat="1" applyFont="1" applyFill="1" applyBorder="1" applyAlignment="1" applyProtection="1">
      <alignment horizontal="center" vertical="center"/>
      <protection hidden="1"/>
    </xf>
    <xf numFmtId="164" fontId="20" fillId="7" borderId="24" xfId="0" applyNumberFormat="1" applyFont="1" applyFill="1" applyBorder="1" applyAlignment="1" applyProtection="1">
      <alignment horizontal="center" vertical="center"/>
      <protection hidden="1"/>
    </xf>
    <xf numFmtId="164" fontId="0" fillId="0" borderId="21" xfId="0" applyNumberFormat="1" applyBorder="1" applyAlignment="1" applyProtection="1">
      <alignment horizontal="left" vertical="center"/>
      <protection hidden="1"/>
    </xf>
    <xf numFmtId="164" fontId="20" fillId="5" borderId="3" xfId="0" applyNumberFormat="1" applyFont="1" applyFill="1" applyBorder="1" applyAlignment="1" applyProtection="1">
      <alignment horizontal="center" vertical="center"/>
      <protection hidden="1"/>
    </xf>
    <xf numFmtId="0" fontId="8" fillId="0" borderId="42" xfId="0" applyFont="1" applyFill="1" applyBorder="1" applyAlignment="1" applyProtection="1">
      <alignment horizontal="center" vertical="center"/>
      <protection hidden="1"/>
    </xf>
    <xf numFmtId="0" fontId="10" fillId="0" borderId="42" xfId="0" applyFont="1" applyFill="1" applyBorder="1" applyAlignment="1" applyProtection="1">
      <alignment horizontal="center" vertical="center"/>
      <protection hidden="1"/>
    </xf>
    <xf numFmtId="1" fontId="10" fillId="0" borderId="16" xfId="0" applyNumberFormat="1" applyFont="1" applyFill="1" applyBorder="1" applyAlignment="1" applyProtection="1">
      <alignment horizontal="center" vertical="center"/>
      <protection hidden="1"/>
    </xf>
    <xf numFmtId="1" fontId="8" fillId="0" borderId="16" xfId="0" applyNumberFormat="1" applyFont="1" applyFill="1" applyBorder="1" applyAlignment="1" applyProtection="1">
      <alignment horizontal="center" vertical="center"/>
      <protection hidden="1"/>
    </xf>
    <xf numFmtId="0" fontId="24" fillId="0" borderId="16" xfId="0" applyFont="1" applyFill="1" applyBorder="1" applyAlignment="1" applyProtection="1">
      <alignment horizontal="center" vertical="center"/>
      <protection hidden="1"/>
    </xf>
    <xf numFmtId="164" fontId="20" fillId="3" borderId="18" xfId="0" applyNumberFormat="1" applyFont="1" applyFill="1" applyBorder="1" applyAlignment="1" applyProtection="1">
      <alignment horizontal="center" vertical="center"/>
      <protection hidden="1"/>
    </xf>
    <xf numFmtId="0" fontId="24" fillId="2" borderId="0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164" fontId="12" fillId="0" borderId="0" xfId="0" applyNumberFormat="1" applyFont="1" applyFill="1" applyBorder="1" applyAlignment="1" applyProtection="1">
      <alignment horizontal="center" vertical="center"/>
      <protection hidden="1"/>
    </xf>
    <xf numFmtId="164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5" borderId="16" xfId="0" applyFont="1" applyFill="1" applyBorder="1" applyAlignment="1" applyProtection="1">
      <alignment horizontal="center" vertical="center"/>
      <protection hidden="1"/>
    </xf>
    <xf numFmtId="0" fontId="8" fillId="0" borderId="52" xfId="0" applyFont="1" applyFill="1" applyBorder="1" applyAlignment="1" applyProtection="1">
      <alignment horizontal="center" vertical="center"/>
      <protection hidden="1"/>
    </xf>
    <xf numFmtId="0" fontId="8" fillId="5" borderId="16" xfId="0" applyFont="1" applyFill="1" applyBorder="1" applyAlignment="1" applyProtection="1">
      <alignment horizontal="center" vertical="center"/>
      <protection hidden="1"/>
    </xf>
    <xf numFmtId="3" fontId="20" fillId="3" borderId="17" xfId="0" applyNumberFormat="1" applyFont="1" applyFill="1" applyBorder="1" applyAlignment="1" applyProtection="1">
      <alignment horizontal="center" vertical="center"/>
      <protection hidden="1"/>
    </xf>
    <xf numFmtId="164" fontId="20" fillId="3" borderId="18" xfId="1" applyNumberFormat="1" applyFont="1" applyFill="1" applyBorder="1" applyAlignment="1" applyProtection="1">
      <alignment horizontal="center" vertical="center"/>
      <protection hidden="1"/>
    </xf>
    <xf numFmtId="3" fontId="20" fillId="3" borderId="47" xfId="0" applyNumberFormat="1" applyFont="1" applyFill="1" applyBorder="1" applyAlignment="1" applyProtection="1">
      <alignment horizontal="center" vertical="center"/>
      <protection hidden="1"/>
    </xf>
    <xf numFmtId="164" fontId="20" fillId="3" borderId="22" xfId="1" applyNumberFormat="1" applyFont="1" applyFill="1" applyBorder="1" applyAlignment="1" applyProtection="1">
      <alignment horizontal="center" vertical="center"/>
      <protection hidden="1"/>
    </xf>
    <xf numFmtId="1" fontId="13" fillId="2" borderId="54" xfId="0" applyNumberFormat="1" applyFont="1" applyFill="1" applyBorder="1" applyAlignment="1" applyProtection="1">
      <alignment horizontal="center" vertical="center"/>
      <protection hidden="1"/>
    </xf>
    <xf numFmtId="1" fontId="20" fillId="3" borderId="6" xfId="0" applyNumberFormat="1" applyFont="1" applyFill="1" applyBorder="1" applyAlignment="1" applyProtection="1">
      <alignment horizontal="center" vertical="center"/>
      <protection hidden="1"/>
    </xf>
    <xf numFmtId="0" fontId="10" fillId="3" borderId="25" xfId="0" applyFont="1" applyFill="1" applyBorder="1" applyAlignment="1" applyProtection="1">
      <alignment horizontal="left" vertical="center"/>
      <protection hidden="1"/>
    </xf>
    <xf numFmtId="0" fontId="10" fillId="3" borderId="15" xfId="0" applyFont="1" applyFill="1" applyBorder="1" applyAlignment="1" applyProtection="1">
      <alignment horizontal="left" vertical="center"/>
      <protection hidden="1"/>
    </xf>
    <xf numFmtId="0" fontId="25" fillId="0" borderId="0" xfId="0" applyFont="1" applyBorder="1" applyAlignment="1" applyProtection="1">
      <alignment horizontal="left" vertical="center" wrapText="1"/>
      <protection hidden="1"/>
    </xf>
    <xf numFmtId="164" fontId="10" fillId="3" borderId="25" xfId="0" applyNumberFormat="1" applyFont="1" applyFill="1" applyBorder="1" applyAlignment="1" applyProtection="1">
      <alignment horizontal="left" vertical="center"/>
      <protection hidden="1"/>
    </xf>
    <xf numFmtId="0" fontId="0" fillId="3" borderId="36" xfId="0" applyFill="1" applyBorder="1" applyAlignment="1">
      <alignment horizontal="left" vertical="center"/>
    </xf>
    <xf numFmtId="0" fontId="16" fillId="0" borderId="41" xfId="0" applyFont="1" applyBorder="1" applyAlignment="1" applyProtection="1">
      <alignment horizontal="left" vertical="center"/>
      <protection hidden="1"/>
    </xf>
    <xf numFmtId="0" fontId="16" fillId="0" borderId="41" xfId="0" applyFont="1" applyBorder="1" applyAlignment="1" applyProtection="1">
      <alignment horizontal="left" vertical="center" wrapText="1"/>
      <protection hidden="1"/>
    </xf>
    <xf numFmtId="0" fontId="16" fillId="0" borderId="25" xfId="0" applyFont="1" applyBorder="1" applyAlignment="1" applyProtection="1">
      <alignment horizontal="left" vertical="center"/>
      <protection hidden="1"/>
    </xf>
    <xf numFmtId="0" fontId="16" fillId="0" borderId="36" xfId="0" applyFont="1" applyBorder="1" applyAlignment="1" applyProtection="1">
      <alignment horizontal="left" vertical="center"/>
      <protection hidden="1"/>
    </xf>
    <xf numFmtId="0" fontId="16" fillId="0" borderId="15" xfId="0" applyFont="1" applyBorder="1" applyAlignment="1" applyProtection="1">
      <alignment horizontal="left" vertical="center"/>
      <protection hidden="1"/>
    </xf>
    <xf numFmtId="0" fontId="16" fillId="0" borderId="25" xfId="0" applyFont="1" applyBorder="1" applyAlignment="1" applyProtection="1">
      <alignment horizontal="left" vertical="center" wrapText="1"/>
      <protection hidden="1"/>
    </xf>
    <xf numFmtId="0" fontId="16" fillId="0" borderId="36" xfId="0" applyFont="1" applyBorder="1" applyAlignment="1" applyProtection="1">
      <alignment horizontal="left" vertical="center" wrapText="1"/>
      <protection hidden="1"/>
    </xf>
    <xf numFmtId="0" fontId="17" fillId="0" borderId="53" xfId="0" applyFont="1" applyFill="1" applyBorder="1" applyAlignment="1" applyProtection="1">
      <alignment horizontal="center" vertical="center"/>
      <protection hidden="1"/>
    </xf>
    <xf numFmtId="0" fontId="17" fillId="0" borderId="48" xfId="0" applyFont="1" applyFill="1" applyBorder="1" applyAlignment="1" applyProtection="1">
      <alignment horizontal="center" vertical="center"/>
      <protection hidden="1"/>
    </xf>
    <xf numFmtId="0" fontId="17" fillId="0" borderId="40" xfId="0" applyFont="1" applyFill="1" applyBorder="1" applyAlignment="1" applyProtection="1">
      <alignment horizontal="center" vertical="center"/>
      <protection hidden="1"/>
    </xf>
    <xf numFmtId="0" fontId="16" fillId="0" borderId="3" xfId="0" applyFont="1" applyBorder="1" applyAlignment="1" applyProtection="1">
      <alignment horizontal="left" vertical="center"/>
      <protection hidden="1"/>
    </xf>
    <xf numFmtId="0" fontId="16" fillId="0" borderId="4" xfId="0" applyFont="1" applyBorder="1" applyAlignment="1" applyProtection="1">
      <alignment horizontal="left" vertical="center"/>
      <protection hidden="1"/>
    </xf>
    <xf numFmtId="0" fontId="10" fillId="0" borderId="7" xfId="0" applyFont="1" applyFill="1" applyBorder="1" applyAlignment="1" applyProtection="1">
      <alignment horizontal="center" vertical="center"/>
      <protection hidden="1"/>
    </xf>
    <xf numFmtId="0" fontId="10" fillId="0" borderId="54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Alignment="1" applyProtection="1">
      <alignment horizontal="right" vertical="center" wrapText="1"/>
      <protection hidden="1"/>
    </xf>
    <xf numFmtId="0" fontId="0" fillId="0" borderId="0" xfId="0" applyAlignment="1" applyProtection="1">
      <alignment horizontal="right" vertical="center"/>
      <protection hidden="1"/>
    </xf>
    <xf numFmtId="0" fontId="26" fillId="0" borderId="0" xfId="0" applyFont="1" applyFill="1" applyAlignment="1" applyProtection="1">
      <alignment horizontal="left" vertical="center" wrapText="1"/>
      <protection hidden="1"/>
    </xf>
    <xf numFmtId="0" fontId="27" fillId="0" borderId="0" xfId="0" applyFont="1" applyFill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29" fillId="0" borderId="55" xfId="0" applyFont="1" applyBorder="1" applyAlignment="1" applyProtection="1">
      <alignment horizontal="center" vertical="center"/>
      <protection hidden="1"/>
    </xf>
    <xf numFmtId="0" fontId="8" fillId="0" borderId="56" xfId="0" applyFont="1" applyBorder="1" applyAlignment="1" applyProtection="1">
      <alignment horizontal="center" vertical="center"/>
      <protection hidden="1"/>
    </xf>
    <xf numFmtId="0" fontId="8" fillId="0" borderId="57" xfId="0" applyFont="1" applyBorder="1" applyAlignment="1" applyProtection="1">
      <alignment horizontal="center" vertical="center"/>
      <protection hidden="1"/>
    </xf>
    <xf numFmtId="0" fontId="8" fillId="0" borderId="58" xfId="0" applyFont="1" applyBorder="1" applyAlignment="1" applyProtection="1">
      <alignment horizontal="center" vertical="center"/>
      <protection hidden="1"/>
    </xf>
    <xf numFmtId="0" fontId="10" fillId="0" borderId="26" xfId="0" applyFont="1" applyFill="1" applyBorder="1" applyAlignment="1" applyProtection="1">
      <alignment horizontal="center" vertical="center"/>
      <protection hidden="1"/>
    </xf>
    <xf numFmtId="0" fontId="10" fillId="0" borderId="59" xfId="0" applyFont="1" applyFill="1" applyBorder="1" applyAlignment="1" applyProtection="1">
      <alignment horizontal="center" vertical="center"/>
      <protection hidden="1"/>
    </xf>
    <xf numFmtId="0" fontId="9" fillId="0" borderId="68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9" fillId="0" borderId="44" xfId="0" applyFont="1" applyBorder="1" applyAlignment="1" applyProtection="1">
      <alignment horizontal="center" vertical="center" wrapText="1"/>
      <protection hidden="1"/>
    </xf>
    <xf numFmtId="0" fontId="10" fillId="0" borderId="35" xfId="0" applyFont="1" applyFill="1" applyBorder="1" applyAlignment="1" applyProtection="1">
      <alignment horizontal="center" vertical="center"/>
      <protection hidden="1"/>
    </xf>
    <xf numFmtId="0" fontId="10" fillId="4" borderId="7" xfId="0" applyFont="1" applyFill="1" applyBorder="1" applyAlignment="1" applyProtection="1">
      <alignment horizontal="center" vertical="center"/>
      <protection hidden="1"/>
    </xf>
    <xf numFmtId="0" fontId="10" fillId="4" borderId="54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16" fillId="0" borderId="55" xfId="0" applyFont="1" applyBorder="1" applyAlignment="1" applyProtection="1">
      <alignment horizontal="left" vertical="center"/>
      <protection hidden="1"/>
    </xf>
    <xf numFmtId="0" fontId="16" fillId="0" borderId="56" xfId="0" applyFont="1" applyBorder="1" applyAlignment="1" applyProtection="1">
      <alignment horizontal="left" vertical="center"/>
      <protection hidden="1"/>
    </xf>
    <xf numFmtId="0" fontId="16" fillId="0" borderId="57" xfId="0" applyFont="1" applyBorder="1" applyAlignment="1" applyProtection="1">
      <alignment horizontal="left" vertical="center"/>
      <protection hidden="1"/>
    </xf>
    <xf numFmtId="0" fontId="16" fillId="0" borderId="58" xfId="0" applyFont="1" applyBorder="1" applyAlignment="1" applyProtection="1">
      <alignment horizontal="left" vertical="center"/>
      <protection hidden="1"/>
    </xf>
    <xf numFmtId="0" fontId="16" fillId="0" borderId="56" xfId="0" applyFont="1" applyBorder="1" applyAlignment="1" applyProtection="1">
      <alignment vertical="center"/>
      <protection hidden="1"/>
    </xf>
    <xf numFmtId="0" fontId="16" fillId="0" borderId="57" xfId="0" applyFont="1" applyBorder="1" applyAlignment="1" applyProtection="1">
      <alignment vertical="center"/>
      <protection hidden="1"/>
    </xf>
    <xf numFmtId="0" fontId="16" fillId="0" borderId="58" xfId="0" applyFont="1" applyBorder="1" applyAlignment="1" applyProtection="1">
      <alignment vertical="center"/>
      <protection hidden="1"/>
    </xf>
    <xf numFmtId="0" fontId="26" fillId="0" borderId="5" xfId="0" applyFont="1" applyBorder="1" applyAlignment="1" applyProtection="1">
      <alignment horizontal="left" vertical="top"/>
      <protection hidden="1"/>
    </xf>
    <xf numFmtId="49" fontId="8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61" xfId="0" applyFill="1" applyBorder="1" applyAlignment="1">
      <alignment vertical="center"/>
    </xf>
    <xf numFmtId="0" fontId="10" fillId="0" borderId="55" xfId="0" applyFont="1" applyBorder="1" applyAlignment="1" applyProtection="1">
      <alignment horizontal="center" vertical="center"/>
      <protection hidden="1"/>
    </xf>
    <xf numFmtId="0" fontId="0" fillId="0" borderId="19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8" xfId="0" applyBorder="1" applyAlignment="1">
      <alignment vertical="center"/>
    </xf>
    <xf numFmtId="0" fontId="25" fillId="0" borderId="19" xfId="0" applyFont="1" applyFill="1" applyBorder="1" applyAlignment="1" applyProtection="1">
      <alignment horizontal="justify" vertical="center" wrapText="1"/>
      <protection hidden="1"/>
    </xf>
    <xf numFmtId="0" fontId="25" fillId="0" borderId="19" xfId="0" applyFont="1" applyBorder="1" applyAlignment="1" applyProtection="1">
      <alignment horizontal="justify" vertical="center" wrapText="1"/>
      <protection hidden="1"/>
    </xf>
    <xf numFmtId="0" fontId="10" fillId="3" borderId="55" xfId="0" applyFont="1" applyFill="1" applyBorder="1" applyAlignment="1" applyProtection="1">
      <alignment horizontal="left" vertical="center"/>
      <protection hidden="1"/>
    </xf>
    <xf numFmtId="0" fontId="10" fillId="3" borderId="56" xfId="0" applyFont="1" applyFill="1" applyBorder="1" applyAlignment="1" applyProtection="1">
      <alignment horizontal="left" vertical="center"/>
      <protection hidden="1"/>
    </xf>
    <xf numFmtId="0" fontId="10" fillId="3" borderId="21" xfId="0" applyFont="1" applyFill="1" applyBorder="1" applyAlignment="1" applyProtection="1">
      <alignment horizontal="left" vertical="center"/>
      <protection hidden="1"/>
    </xf>
    <xf numFmtId="0" fontId="10" fillId="3" borderId="60" xfId="0" applyFont="1" applyFill="1" applyBorder="1" applyAlignment="1" applyProtection="1">
      <alignment horizontal="left" vertical="center"/>
      <protection hidden="1"/>
    </xf>
    <xf numFmtId="0" fontId="16" fillId="0" borderId="53" xfId="0" applyFont="1" applyBorder="1" applyAlignment="1" applyProtection="1">
      <alignment horizontal="left" vertical="center"/>
      <protection hidden="1"/>
    </xf>
    <xf numFmtId="0" fontId="16" fillId="0" borderId="40" xfId="0" applyFont="1" applyBorder="1" applyAlignment="1" applyProtection="1">
      <alignment vertical="center"/>
      <protection hidden="1"/>
    </xf>
    <xf numFmtId="0" fontId="16" fillId="0" borderId="53" xfId="0" applyFont="1" applyBorder="1" applyAlignment="1" applyProtection="1">
      <alignment vertical="center"/>
      <protection hidden="1"/>
    </xf>
    <xf numFmtId="0" fontId="10" fillId="3" borderId="57" xfId="0" applyFont="1" applyFill="1" applyBorder="1" applyAlignment="1" applyProtection="1">
      <alignment horizontal="left" vertical="center"/>
      <protection hidden="1"/>
    </xf>
    <xf numFmtId="0" fontId="10" fillId="3" borderId="58" xfId="0" applyFont="1" applyFill="1" applyBorder="1" applyAlignment="1" applyProtection="1">
      <alignment horizontal="left" vertical="center"/>
      <protection hidden="1"/>
    </xf>
    <xf numFmtId="0" fontId="10" fillId="3" borderId="53" xfId="0" applyFont="1" applyFill="1" applyBorder="1" applyAlignment="1" applyProtection="1">
      <alignment horizontal="left" vertical="center"/>
      <protection hidden="1"/>
    </xf>
    <xf numFmtId="0" fontId="10" fillId="3" borderId="40" xfId="0" applyFont="1" applyFill="1" applyBorder="1" applyAlignment="1" applyProtection="1">
      <alignment horizontal="left" vertical="center"/>
      <protection hidden="1"/>
    </xf>
    <xf numFmtId="49" fontId="8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5" xfId="0" applyFill="1" applyBorder="1" applyAlignment="1">
      <alignment horizontal="center" vertical="center"/>
    </xf>
    <xf numFmtId="0" fontId="22" fillId="0" borderId="25" xfId="0" applyFont="1" applyBorder="1" applyAlignment="1" applyProtection="1">
      <alignment horizontal="center" vertical="center" wrapText="1"/>
      <protection hidden="1"/>
    </xf>
    <xf numFmtId="0" fontId="22" fillId="0" borderId="36" xfId="0" applyFont="1" applyBorder="1" applyAlignment="1" applyProtection="1">
      <alignment horizontal="center" vertical="center" wrapText="1"/>
      <protection hidden="1"/>
    </xf>
    <xf numFmtId="0" fontId="24" fillId="0" borderId="39" xfId="0" applyFont="1" applyBorder="1" applyAlignment="1" applyProtection="1">
      <alignment horizontal="center" vertical="center" wrapText="1"/>
      <protection hidden="1"/>
    </xf>
    <xf numFmtId="0" fontId="24" fillId="0" borderId="42" xfId="0" applyFont="1" applyBorder="1" applyAlignment="1" applyProtection="1">
      <alignment horizontal="center" vertical="center" wrapText="1"/>
      <protection hidden="1"/>
    </xf>
    <xf numFmtId="0" fontId="0" fillId="0" borderId="35" xfId="0" applyFill="1" applyBorder="1" applyAlignment="1">
      <alignment vertical="center"/>
    </xf>
    <xf numFmtId="49" fontId="8" fillId="5" borderId="7" xfId="0" applyNumberFormat="1" applyFont="1" applyFill="1" applyBorder="1" applyAlignment="1" applyProtection="1">
      <alignment horizontal="center" vertical="center" wrapText="1"/>
      <protection hidden="1"/>
    </xf>
    <xf numFmtId="0" fontId="0" fillId="5" borderId="35" xfId="0" applyFill="1" applyBorder="1" applyAlignment="1">
      <alignment vertical="center"/>
    </xf>
    <xf numFmtId="49" fontId="8" fillId="0" borderId="4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8" xfId="0" applyFill="1" applyBorder="1" applyAlignment="1">
      <alignment vertical="center"/>
    </xf>
    <xf numFmtId="0" fontId="25" fillId="2" borderId="19" xfId="0" applyFont="1" applyFill="1" applyBorder="1" applyAlignment="1" applyProtection="1">
      <alignment horizontal="justify" vertical="center" wrapText="1"/>
      <protection hidden="1"/>
    </xf>
    <xf numFmtId="1" fontId="14" fillId="0" borderId="0" xfId="0" applyNumberFormat="1" applyFont="1" applyFill="1" applyAlignment="1" applyProtection="1">
      <alignment horizontal="right" vertical="center" wrapText="1"/>
      <protection hidden="1"/>
    </xf>
    <xf numFmtId="0" fontId="16" fillId="0" borderId="62" xfId="0" applyFont="1" applyBorder="1" applyAlignment="1" applyProtection="1">
      <alignment horizontal="left" vertical="center"/>
      <protection hidden="1"/>
    </xf>
    <xf numFmtId="0" fontId="16" fillId="0" borderId="34" xfId="0" applyFont="1" applyBorder="1" applyAlignment="1" applyProtection="1">
      <alignment vertical="center"/>
      <protection hidden="1"/>
    </xf>
    <xf numFmtId="1" fontId="7" fillId="0" borderId="5" xfId="0" applyNumberFormat="1" applyFont="1" applyBorder="1" applyAlignment="1" applyProtection="1">
      <alignment horizontal="right" vertical="center"/>
      <protection hidden="1"/>
    </xf>
    <xf numFmtId="0" fontId="16" fillId="0" borderId="21" xfId="0" applyFont="1" applyBorder="1" applyAlignment="1" applyProtection="1">
      <alignment horizontal="left" vertical="center"/>
      <protection hidden="1"/>
    </xf>
    <xf numFmtId="0" fontId="16" fillId="0" borderId="60" xfId="0" applyFont="1" applyBorder="1" applyAlignment="1" applyProtection="1">
      <alignment vertical="center"/>
      <protection hidden="1"/>
    </xf>
    <xf numFmtId="0" fontId="16" fillId="0" borderId="63" xfId="0" applyFont="1" applyBorder="1" applyAlignment="1" applyProtection="1">
      <alignment horizontal="left" vertical="center" wrapText="1"/>
      <protection hidden="1"/>
    </xf>
    <xf numFmtId="0" fontId="16" fillId="0" borderId="64" xfId="0" applyFont="1" applyBorder="1" applyAlignment="1" applyProtection="1">
      <alignment horizontal="left" vertical="center" wrapText="1"/>
      <protection hidden="1"/>
    </xf>
    <xf numFmtId="0" fontId="16" fillId="0" borderId="65" xfId="0" applyFont="1" applyBorder="1" applyAlignment="1" applyProtection="1">
      <alignment horizontal="left" vertical="center"/>
      <protection hidden="1"/>
    </xf>
    <xf numFmtId="0" fontId="16" fillId="0" borderId="33" xfId="0" applyFont="1" applyBorder="1" applyAlignment="1" applyProtection="1">
      <alignment vertical="center"/>
      <protection hidden="1"/>
    </xf>
    <xf numFmtId="0" fontId="16" fillId="0" borderId="63" xfId="0" applyFont="1" applyBorder="1" applyAlignment="1" applyProtection="1">
      <alignment horizontal="left" vertical="center"/>
      <protection hidden="1"/>
    </xf>
    <xf numFmtId="0" fontId="16" fillId="0" borderId="64" xfId="0" applyFont="1" applyBorder="1" applyAlignment="1" applyProtection="1">
      <alignment horizontal="left" vertical="center"/>
      <protection hidden="1"/>
    </xf>
    <xf numFmtId="0" fontId="16" fillId="0" borderId="66" xfId="0" applyFont="1" applyBorder="1" applyAlignment="1" applyProtection="1">
      <alignment horizontal="left" vertical="center"/>
      <protection hidden="1"/>
    </xf>
    <xf numFmtId="0" fontId="16" fillId="0" borderId="2" xfId="0" applyFont="1" applyBorder="1" applyAlignment="1" applyProtection="1">
      <alignment vertical="center"/>
      <protection hidden="1"/>
    </xf>
    <xf numFmtId="1" fontId="17" fillId="0" borderId="53" xfId="0" applyNumberFormat="1" applyFont="1" applyBorder="1" applyAlignment="1" applyProtection="1">
      <alignment horizontal="center" vertical="center"/>
      <protection hidden="1"/>
    </xf>
    <xf numFmtId="1" fontId="18" fillId="0" borderId="48" xfId="0" applyNumberFormat="1" applyFont="1" applyBorder="1" applyAlignment="1" applyProtection="1">
      <alignment horizontal="center" vertical="center"/>
      <protection hidden="1"/>
    </xf>
    <xf numFmtId="1" fontId="18" fillId="0" borderId="5" xfId="0" applyNumberFormat="1" applyFont="1" applyBorder="1" applyAlignment="1" applyProtection="1">
      <alignment horizontal="center" vertical="center"/>
      <protection hidden="1"/>
    </xf>
    <xf numFmtId="1" fontId="18" fillId="0" borderId="40" xfId="0" applyNumberFormat="1" applyFont="1" applyBorder="1" applyAlignment="1" applyProtection="1">
      <alignment horizontal="center" vertical="center"/>
      <protection hidden="1"/>
    </xf>
    <xf numFmtId="1" fontId="30" fillId="0" borderId="0" xfId="0" applyNumberFormat="1" applyFont="1" applyAlignment="1" applyProtection="1">
      <alignment horizontal="left" vertical="center"/>
      <protection hidden="1"/>
    </xf>
    <xf numFmtId="0" fontId="16" fillId="0" borderId="20" xfId="0" applyFont="1" applyBorder="1" applyAlignment="1" applyProtection="1">
      <alignment horizontal="left" vertical="center" wrapText="1"/>
      <protection hidden="1"/>
    </xf>
    <xf numFmtId="0" fontId="16" fillId="0" borderId="1" xfId="0" applyFont="1" applyBorder="1" applyAlignment="1" applyProtection="1">
      <alignment horizontal="left" vertical="center" wrapText="1"/>
      <protection hidden="1"/>
    </xf>
    <xf numFmtId="0" fontId="16" fillId="0" borderId="34" xfId="0" applyFont="1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10" fillId="0" borderId="53" xfId="0" applyFont="1" applyBorder="1" applyAlignment="1" applyProtection="1">
      <alignment horizontal="center" vertical="center"/>
      <protection hidden="1"/>
    </xf>
    <xf numFmtId="0" fontId="10" fillId="0" borderId="40" xfId="0" applyFont="1" applyBorder="1" applyAlignment="1" applyProtection="1">
      <alignment horizontal="center" vertical="center"/>
      <protection hidden="1"/>
    </xf>
    <xf numFmtId="0" fontId="16" fillId="0" borderId="21" xfId="0" applyFont="1" applyBorder="1" applyAlignment="1" applyProtection="1">
      <alignment horizontal="left" vertical="center" wrapText="1"/>
      <protection hidden="1"/>
    </xf>
    <xf numFmtId="0" fontId="16" fillId="0" borderId="60" xfId="0" applyFont="1" applyBorder="1" applyAlignment="1" applyProtection="1">
      <alignment horizontal="left" vertical="center" wrapText="1"/>
      <protection hidden="1"/>
    </xf>
    <xf numFmtId="0" fontId="16" fillId="0" borderId="64" xfId="0" applyFont="1" applyBorder="1" applyAlignment="1" applyProtection="1">
      <alignment vertical="center"/>
      <protection hidden="1"/>
    </xf>
    <xf numFmtId="0" fontId="16" fillId="0" borderId="33" xfId="0" applyFont="1" applyBorder="1" applyAlignment="1" applyProtection="1">
      <alignment horizontal="left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horizontal="justify" vertical="center" wrapText="1"/>
      <protection hidden="1"/>
    </xf>
    <xf numFmtId="0" fontId="31" fillId="0" borderId="0" xfId="0" applyFont="1" applyFill="1" applyBorder="1" applyAlignment="1" applyProtection="1">
      <alignment horizontal="justify" vertical="center"/>
      <protection hidden="1"/>
    </xf>
    <xf numFmtId="0" fontId="16" fillId="0" borderId="2" xfId="0" applyFont="1" applyBorder="1" applyAlignment="1" applyProtection="1">
      <alignment horizontal="left" vertical="center"/>
      <protection hidden="1"/>
    </xf>
    <xf numFmtId="0" fontId="17" fillId="0" borderId="53" xfId="0" applyFont="1" applyBorder="1" applyAlignment="1" applyProtection="1">
      <alignment horizontal="center" vertical="center"/>
      <protection hidden="1"/>
    </xf>
    <xf numFmtId="0" fontId="17" fillId="0" borderId="48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0" fontId="28" fillId="0" borderId="0" xfId="0" applyFont="1" applyFill="1" applyAlignment="1" applyProtection="1">
      <alignment horizontal="left" vertical="center" wrapText="1"/>
      <protection hidden="1"/>
    </xf>
    <xf numFmtId="0" fontId="17" fillId="0" borderId="0" xfId="0" applyFont="1" applyFill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 applyProtection="1">
      <alignment horizontal="right" vertical="center"/>
      <protection hidden="1"/>
    </xf>
  </cellXfs>
  <cellStyles count="3">
    <cellStyle name="Normalny" xfId="0" builtinId="0"/>
    <cellStyle name="Procentowy" xfId="1" builtinId="5"/>
    <cellStyle name="Procentow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ystyka/2016/12/MP1122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ystyka/2017/09/MP1092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ystyka/2017/10/MP11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ystyka/2017/11/MP111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ystyka/2017/01/MP101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ystyka/2017/02/MP102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ystyka/2017/03/MP103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ystyka/2017/04/MP104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ystyka/2017/05/MP105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ystyka/2017/06/MP106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ystyka/2017/07/MP107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ystyka/2017/08/MP108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11222"/>
    </sheetNames>
    <sheetDataSet>
      <sheetData sheetId="0">
        <row r="185">
          <cell r="K185">
            <v>4317</v>
          </cell>
          <cell r="L185">
            <v>2685</v>
          </cell>
        </row>
        <row r="346">
          <cell r="G346">
            <v>138</v>
          </cell>
          <cell r="K346">
            <v>30</v>
          </cell>
        </row>
        <row r="368">
          <cell r="K368">
            <v>4526</v>
          </cell>
          <cell r="L368">
            <v>2669</v>
          </cell>
        </row>
        <row r="529">
          <cell r="G529">
            <v>248</v>
          </cell>
          <cell r="K529">
            <v>142</v>
          </cell>
        </row>
        <row r="551">
          <cell r="K551">
            <v>3058</v>
          </cell>
          <cell r="L551">
            <v>1725</v>
          </cell>
        </row>
        <row r="712">
          <cell r="G712">
            <v>188</v>
          </cell>
          <cell r="K712">
            <v>113</v>
          </cell>
        </row>
        <row r="734">
          <cell r="K734">
            <v>2162</v>
          </cell>
          <cell r="L734">
            <v>1432</v>
          </cell>
        </row>
        <row r="895">
          <cell r="G895">
            <v>97</v>
          </cell>
          <cell r="K895">
            <v>58</v>
          </cell>
        </row>
        <row r="917">
          <cell r="K917">
            <v>2022</v>
          </cell>
          <cell r="L917">
            <v>1272</v>
          </cell>
        </row>
        <row r="1078">
          <cell r="G1078">
            <v>173</v>
          </cell>
          <cell r="K1078">
            <v>77</v>
          </cell>
        </row>
        <row r="1100">
          <cell r="K1100">
            <v>2303</v>
          </cell>
          <cell r="L1100">
            <v>1300</v>
          </cell>
        </row>
        <row r="1261">
          <cell r="G1261">
            <v>140</v>
          </cell>
          <cell r="K1261">
            <v>96</v>
          </cell>
        </row>
        <row r="1283">
          <cell r="K1283">
            <v>2710</v>
          </cell>
          <cell r="L1283">
            <v>1625</v>
          </cell>
        </row>
        <row r="1444">
          <cell r="G1444">
            <v>117</v>
          </cell>
          <cell r="K1444">
            <v>67</v>
          </cell>
        </row>
        <row r="1466">
          <cell r="K1466">
            <v>2219</v>
          </cell>
          <cell r="L1466">
            <v>1308</v>
          </cell>
        </row>
        <row r="1627">
          <cell r="G1627">
            <v>179</v>
          </cell>
          <cell r="K1627">
            <v>133</v>
          </cell>
        </row>
        <row r="1649">
          <cell r="K1649">
            <v>2813</v>
          </cell>
          <cell r="L1649">
            <v>1734</v>
          </cell>
        </row>
        <row r="1810">
          <cell r="G1810">
            <v>93</v>
          </cell>
          <cell r="K1810">
            <v>57</v>
          </cell>
        </row>
        <row r="1832">
          <cell r="K1832">
            <v>2060</v>
          </cell>
          <cell r="L1832">
            <v>1269</v>
          </cell>
        </row>
        <row r="1993">
          <cell r="G1993">
            <v>62</v>
          </cell>
          <cell r="K1993">
            <v>60</v>
          </cell>
        </row>
        <row r="2015">
          <cell r="K2015">
            <v>2600</v>
          </cell>
          <cell r="L2015">
            <v>1472</v>
          </cell>
        </row>
        <row r="2176">
          <cell r="G2176">
            <v>179</v>
          </cell>
          <cell r="K2176">
            <v>136</v>
          </cell>
        </row>
        <row r="2198">
          <cell r="K2198">
            <v>3943</v>
          </cell>
          <cell r="L2198">
            <v>2199</v>
          </cell>
        </row>
        <row r="2359">
          <cell r="G2359">
            <v>182</v>
          </cell>
          <cell r="K2359">
            <v>267</v>
          </cell>
        </row>
        <row r="2381">
          <cell r="K2381">
            <v>3762</v>
          </cell>
          <cell r="L2381">
            <v>2358</v>
          </cell>
        </row>
        <row r="2542">
          <cell r="G2542">
            <v>677</v>
          </cell>
          <cell r="K2542">
            <v>603</v>
          </cell>
        </row>
        <row r="2564">
          <cell r="K2564">
            <v>3170</v>
          </cell>
          <cell r="L2564">
            <v>1999</v>
          </cell>
        </row>
        <row r="2725">
          <cell r="G2725">
            <v>738</v>
          </cell>
          <cell r="K2725">
            <v>615</v>
          </cell>
        </row>
        <row r="2747">
          <cell r="K2747">
            <v>5916</v>
          </cell>
          <cell r="L2747">
            <v>3820</v>
          </cell>
        </row>
        <row r="2908">
          <cell r="G2908">
            <v>410</v>
          </cell>
          <cell r="K2908">
            <v>324</v>
          </cell>
        </row>
        <row r="2930">
          <cell r="K2930">
            <v>1632</v>
          </cell>
          <cell r="L2930">
            <v>1089</v>
          </cell>
        </row>
        <row r="3091">
          <cell r="G3091">
            <v>123</v>
          </cell>
          <cell r="K3091">
            <v>36</v>
          </cell>
        </row>
        <row r="3113">
          <cell r="K3113">
            <v>7986</v>
          </cell>
          <cell r="L3113">
            <v>4502</v>
          </cell>
        </row>
        <row r="3274">
          <cell r="G3274">
            <v>1648</v>
          </cell>
          <cell r="K3274">
            <v>716</v>
          </cell>
        </row>
        <row r="3296">
          <cell r="K3296">
            <v>4192</v>
          </cell>
          <cell r="L3296">
            <v>2552</v>
          </cell>
        </row>
        <row r="3457">
          <cell r="G3457">
            <v>736</v>
          </cell>
          <cell r="K3457">
            <v>615</v>
          </cell>
        </row>
        <row r="3479">
          <cell r="K3479">
            <v>2208</v>
          </cell>
          <cell r="L3479">
            <v>1214</v>
          </cell>
        </row>
        <row r="3640">
          <cell r="G3640">
            <v>237</v>
          </cell>
          <cell r="K3640">
            <v>266</v>
          </cell>
        </row>
        <row r="3662">
          <cell r="K3662">
            <v>533</v>
          </cell>
          <cell r="L3662">
            <v>257</v>
          </cell>
        </row>
        <row r="3823">
          <cell r="G3823">
            <v>86</v>
          </cell>
          <cell r="K3823">
            <v>20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10922"/>
    </sheetNames>
    <sheetDataSet>
      <sheetData sheetId="0">
        <row r="185">
          <cell r="K185">
            <v>3155</v>
          </cell>
          <cell r="L185">
            <v>1980</v>
          </cell>
        </row>
        <row r="346">
          <cell r="G346">
            <v>199</v>
          </cell>
          <cell r="K346">
            <v>129</v>
          </cell>
        </row>
        <row r="368">
          <cell r="K368">
            <v>3787</v>
          </cell>
          <cell r="L368">
            <v>2426</v>
          </cell>
        </row>
        <row r="529">
          <cell r="G529">
            <v>916</v>
          </cell>
          <cell r="K529">
            <v>407</v>
          </cell>
        </row>
        <row r="551">
          <cell r="K551">
            <v>2545</v>
          </cell>
          <cell r="L551">
            <v>1562</v>
          </cell>
        </row>
        <row r="712">
          <cell r="G712">
            <v>268</v>
          </cell>
          <cell r="K712">
            <v>179</v>
          </cell>
        </row>
        <row r="734">
          <cell r="K734">
            <v>2004</v>
          </cell>
          <cell r="L734">
            <v>1411</v>
          </cell>
        </row>
        <row r="895">
          <cell r="G895">
            <v>295</v>
          </cell>
          <cell r="K895">
            <v>128</v>
          </cell>
        </row>
        <row r="917">
          <cell r="K917">
            <v>2011</v>
          </cell>
          <cell r="L917">
            <v>1352</v>
          </cell>
        </row>
        <row r="1078">
          <cell r="G1078">
            <v>607</v>
          </cell>
          <cell r="K1078">
            <v>244</v>
          </cell>
        </row>
        <row r="1100">
          <cell r="K1100">
            <v>1769</v>
          </cell>
          <cell r="L1100">
            <v>1033</v>
          </cell>
        </row>
        <row r="1261">
          <cell r="G1261">
            <v>340</v>
          </cell>
          <cell r="K1261">
            <v>313</v>
          </cell>
        </row>
        <row r="1283">
          <cell r="K1283">
            <v>2088</v>
          </cell>
          <cell r="L1283">
            <v>1426</v>
          </cell>
        </row>
        <row r="1444">
          <cell r="G1444">
            <v>138</v>
          </cell>
          <cell r="K1444">
            <v>152</v>
          </cell>
        </row>
        <row r="1466">
          <cell r="K1466">
            <v>1535</v>
          </cell>
          <cell r="L1466">
            <v>906</v>
          </cell>
        </row>
        <row r="1627">
          <cell r="G1627">
            <v>270</v>
          </cell>
          <cell r="K1627">
            <v>194</v>
          </cell>
        </row>
        <row r="1649">
          <cell r="K1649">
            <v>2316</v>
          </cell>
          <cell r="L1649">
            <v>1450</v>
          </cell>
        </row>
        <row r="1810">
          <cell r="G1810">
            <v>203</v>
          </cell>
          <cell r="K1810">
            <v>139</v>
          </cell>
        </row>
        <row r="1832">
          <cell r="K1832">
            <v>1236</v>
          </cell>
          <cell r="L1832">
            <v>773</v>
          </cell>
        </row>
        <row r="1993">
          <cell r="G1993">
            <v>143</v>
          </cell>
          <cell r="K1993">
            <v>98</v>
          </cell>
        </row>
        <row r="2015">
          <cell r="K2015">
            <v>1975</v>
          </cell>
          <cell r="L2015">
            <v>1152</v>
          </cell>
        </row>
        <row r="2176">
          <cell r="G2176">
            <v>299</v>
          </cell>
          <cell r="K2176">
            <v>369</v>
          </cell>
        </row>
        <row r="2198">
          <cell r="K2198">
            <v>2803</v>
          </cell>
          <cell r="L2198">
            <v>1608</v>
          </cell>
        </row>
        <row r="2359">
          <cell r="G2359">
            <v>317</v>
          </cell>
          <cell r="K2359">
            <v>413</v>
          </cell>
        </row>
        <row r="2381">
          <cell r="K2381">
            <v>2568</v>
          </cell>
          <cell r="L2381">
            <v>1684</v>
          </cell>
        </row>
        <row r="2542">
          <cell r="G2542">
            <v>610</v>
          </cell>
          <cell r="K2542">
            <v>434</v>
          </cell>
        </row>
        <row r="2564">
          <cell r="K2564">
            <v>3005</v>
          </cell>
          <cell r="L2564">
            <v>1990</v>
          </cell>
        </row>
        <row r="2725">
          <cell r="G2725">
            <v>1295</v>
          </cell>
          <cell r="K2725">
            <v>1068</v>
          </cell>
        </row>
        <row r="2747">
          <cell r="K2747">
            <v>4328</v>
          </cell>
          <cell r="L2747">
            <v>2898</v>
          </cell>
        </row>
        <row r="2908">
          <cell r="G2908">
            <v>738</v>
          </cell>
          <cell r="K2908">
            <v>563</v>
          </cell>
        </row>
        <row r="2930">
          <cell r="K2930">
            <v>1278</v>
          </cell>
          <cell r="L2930">
            <v>934</v>
          </cell>
        </row>
        <row r="3091">
          <cell r="G3091">
            <v>146</v>
          </cell>
          <cell r="K3091">
            <v>333</v>
          </cell>
        </row>
        <row r="3113">
          <cell r="K3113">
            <v>7629</v>
          </cell>
          <cell r="L3113">
            <v>4481</v>
          </cell>
        </row>
        <row r="3274">
          <cell r="G3274">
            <v>2193</v>
          </cell>
          <cell r="K3274">
            <v>748</v>
          </cell>
        </row>
        <row r="3296">
          <cell r="K3296">
            <v>3416</v>
          </cell>
          <cell r="L3296">
            <v>2151</v>
          </cell>
        </row>
        <row r="3457">
          <cell r="G3457">
            <v>1221</v>
          </cell>
          <cell r="K3457">
            <v>688</v>
          </cell>
        </row>
        <row r="3479">
          <cell r="K3479">
            <v>1753</v>
          </cell>
          <cell r="L3479">
            <v>960</v>
          </cell>
        </row>
        <row r="3640">
          <cell r="G3640">
            <v>603</v>
          </cell>
          <cell r="K3640">
            <v>568</v>
          </cell>
        </row>
        <row r="3662">
          <cell r="K3662">
            <v>408</v>
          </cell>
          <cell r="L3662">
            <v>215</v>
          </cell>
        </row>
        <row r="3823">
          <cell r="G3823">
            <v>66</v>
          </cell>
          <cell r="K3823">
            <v>36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11022"/>
    </sheetNames>
    <sheetDataSet>
      <sheetData sheetId="0">
        <row r="185">
          <cell r="K185">
            <v>3093</v>
          </cell>
          <cell r="L185">
            <v>1927</v>
          </cell>
        </row>
        <row r="346">
          <cell r="G346">
            <v>224</v>
          </cell>
          <cell r="K346">
            <v>82</v>
          </cell>
        </row>
        <row r="368">
          <cell r="K368">
            <v>3612</v>
          </cell>
          <cell r="L368">
            <v>2296</v>
          </cell>
        </row>
        <row r="529">
          <cell r="G529">
            <v>504</v>
          </cell>
          <cell r="K529">
            <v>374</v>
          </cell>
        </row>
        <row r="551">
          <cell r="K551">
            <v>2430</v>
          </cell>
          <cell r="L551">
            <v>1469</v>
          </cell>
        </row>
        <row r="712">
          <cell r="G712">
            <v>371</v>
          </cell>
          <cell r="K712">
            <v>181</v>
          </cell>
        </row>
        <row r="734">
          <cell r="K734">
            <v>1876</v>
          </cell>
          <cell r="L734">
            <v>1337</v>
          </cell>
        </row>
        <row r="895">
          <cell r="G895">
            <v>248</v>
          </cell>
          <cell r="K895">
            <v>76</v>
          </cell>
        </row>
        <row r="917">
          <cell r="K917">
            <v>1934</v>
          </cell>
          <cell r="L917">
            <v>1296</v>
          </cell>
        </row>
        <row r="1078">
          <cell r="G1078">
            <v>734</v>
          </cell>
          <cell r="K1078">
            <v>370</v>
          </cell>
        </row>
        <row r="1100">
          <cell r="K1100">
            <v>1757</v>
          </cell>
          <cell r="L1100">
            <v>1025</v>
          </cell>
        </row>
        <row r="1261">
          <cell r="G1261">
            <v>264</v>
          </cell>
          <cell r="K1261">
            <v>263</v>
          </cell>
        </row>
        <row r="1283">
          <cell r="K1283">
            <v>2012</v>
          </cell>
          <cell r="L1283">
            <v>1365</v>
          </cell>
        </row>
        <row r="1444">
          <cell r="G1444">
            <v>231</v>
          </cell>
          <cell r="K1444">
            <v>180</v>
          </cell>
        </row>
        <row r="1466">
          <cell r="K1466">
            <v>1561</v>
          </cell>
          <cell r="L1466">
            <v>905</v>
          </cell>
        </row>
        <row r="1627">
          <cell r="G1627">
            <v>260</v>
          </cell>
          <cell r="K1627">
            <v>172</v>
          </cell>
        </row>
        <row r="1649">
          <cell r="K1649">
            <v>2241</v>
          </cell>
          <cell r="L1649">
            <v>1429</v>
          </cell>
        </row>
        <row r="1810">
          <cell r="G1810">
            <v>175</v>
          </cell>
          <cell r="K1810">
            <v>114</v>
          </cell>
        </row>
        <row r="1832">
          <cell r="K1832">
            <v>1382</v>
          </cell>
          <cell r="L1832">
            <v>863</v>
          </cell>
        </row>
        <row r="1993">
          <cell r="G1993">
            <v>121</v>
          </cell>
          <cell r="K1993">
            <v>119</v>
          </cell>
        </row>
        <row r="2015">
          <cell r="K2015">
            <v>2139</v>
          </cell>
          <cell r="L2015">
            <v>1237</v>
          </cell>
        </row>
        <row r="2176">
          <cell r="G2176">
            <v>353</v>
          </cell>
          <cell r="K2176">
            <v>402</v>
          </cell>
        </row>
        <row r="2198">
          <cell r="K2198">
            <v>2775</v>
          </cell>
          <cell r="L2198">
            <v>1576</v>
          </cell>
        </row>
        <row r="2359">
          <cell r="G2359">
            <v>198</v>
          </cell>
          <cell r="K2359">
            <v>246</v>
          </cell>
        </row>
        <row r="2381">
          <cell r="K2381">
            <v>2386</v>
          </cell>
          <cell r="L2381">
            <v>1563</v>
          </cell>
        </row>
        <row r="2542">
          <cell r="G2542">
            <v>857</v>
          </cell>
          <cell r="K2542">
            <v>415</v>
          </cell>
        </row>
        <row r="2564">
          <cell r="K2564">
            <v>2858</v>
          </cell>
          <cell r="L2564">
            <v>1894</v>
          </cell>
        </row>
        <row r="2725">
          <cell r="G2725">
            <v>1162</v>
          </cell>
          <cell r="K2725">
            <v>1004</v>
          </cell>
        </row>
        <row r="2747">
          <cell r="K2747">
            <v>4282</v>
          </cell>
          <cell r="L2747">
            <v>2864</v>
          </cell>
        </row>
        <row r="2908">
          <cell r="G2908">
            <v>704</v>
          </cell>
          <cell r="K2908">
            <v>495</v>
          </cell>
        </row>
        <row r="2930">
          <cell r="K2930">
            <v>1188</v>
          </cell>
          <cell r="L2930">
            <v>881</v>
          </cell>
        </row>
        <row r="3091">
          <cell r="G3091">
            <v>180</v>
          </cell>
          <cell r="K3091">
            <v>87</v>
          </cell>
        </row>
        <row r="3113">
          <cell r="K3113">
            <v>7060</v>
          </cell>
          <cell r="L3113">
            <v>4126</v>
          </cell>
        </row>
        <row r="3274">
          <cell r="G3274">
            <v>2200</v>
          </cell>
          <cell r="K3274">
            <v>782</v>
          </cell>
        </row>
        <row r="3296">
          <cell r="K3296">
            <v>3219</v>
          </cell>
          <cell r="L3296">
            <v>1993</v>
          </cell>
        </row>
        <row r="3457">
          <cell r="G3457">
            <v>1123</v>
          </cell>
          <cell r="K3457">
            <v>516</v>
          </cell>
        </row>
        <row r="3479">
          <cell r="K3479">
            <v>1663</v>
          </cell>
          <cell r="L3479">
            <v>892</v>
          </cell>
        </row>
        <row r="3640">
          <cell r="G3640">
            <v>443</v>
          </cell>
          <cell r="K3640">
            <v>505</v>
          </cell>
        </row>
        <row r="3662">
          <cell r="K3662">
            <v>388</v>
          </cell>
          <cell r="L3662">
            <v>190</v>
          </cell>
        </row>
        <row r="3823">
          <cell r="G3823">
            <v>103</v>
          </cell>
          <cell r="K3823">
            <v>11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11122"/>
    </sheetNames>
    <sheetDataSet>
      <sheetData sheetId="0">
        <row r="185">
          <cell r="K185">
            <v>3057</v>
          </cell>
          <cell r="L185">
            <v>1905</v>
          </cell>
        </row>
        <row r="346">
          <cell r="G346">
            <v>256</v>
          </cell>
          <cell r="K346">
            <v>191</v>
          </cell>
        </row>
        <row r="368">
          <cell r="K368">
            <v>3539</v>
          </cell>
          <cell r="L368">
            <v>2255</v>
          </cell>
        </row>
        <row r="529">
          <cell r="G529">
            <v>480</v>
          </cell>
          <cell r="K529">
            <v>357</v>
          </cell>
        </row>
        <row r="551">
          <cell r="K551">
            <v>2425</v>
          </cell>
          <cell r="L551">
            <v>1439</v>
          </cell>
        </row>
        <row r="712">
          <cell r="G712">
            <v>214</v>
          </cell>
          <cell r="K712">
            <v>200</v>
          </cell>
        </row>
        <row r="734">
          <cell r="K734">
            <v>1899</v>
          </cell>
          <cell r="L734">
            <v>1345</v>
          </cell>
        </row>
        <row r="895">
          <cell r="G895">
            <v>304</v>
          </cell>
          <cell r="K895">
            <v>174</v>
          </cell>
        </row>
        <row r="917">
          <cell r="K917">
            <v>1728</v>
          </cell>
          <cell r="L917">
            <v>1145</v>
          </cell>
        </row>
        <row r="1078">
          <cell r="G1078">
            <v>486</v>
          </cell>
          <cell r="K1078">
            <v>227</v>
          </cell>
        </row>
        <row r="1100">
          <cell r="K1100">
            <v>1702</v>
          </cell>
          <cell r="L1100">
            <v>1029</v>
          </cell>
        </row>
        <row r="1261">
          <cell r="G1261">
            <v>237</v>
          </cell>
          <cell r="K1261">
            <v>180</v>
          </cell>
        </row>
        <row r="1283">
          <cell r="K1283">
            <v>2006</v>
          </cell>
          <cell r="L1283">
            <v>1373</v>
          </cell>
        </row>
        <row r="1444">
          <cell r="G1444">
            <v>462</v>
          </cell>
          <cell r="K1444">
            <v>204</v>
          </cell>
        </row>
        <row r="1466">
          <cell r="K1466">
            <v>1619</v>
          </cell>
          <cell r="L1466">
            <v>937</v>
          </cell>
        </row>
        <row r="1627">
          <cell r="G1627">
            <v>165</v>
          </cell>
          <cell r="K1627">
            <v>104</v>
          </cell>
        </row>
        <row r="1649">
          <cell r="K1649">
            <v>2316</v>
          </cell>
          <cell r="L1649">
            <v>1468</v>
          </cell>
        </row>
        <row r="1810">
          <cell r="G1810">
            <v>153</v>
          </cell>
          <cell r="K1810">
            <v>139</v>
          </cell>
        </row>
        <row r="1832">
          <cell r="K1832">
            <v>1523</v>
          </cell>
          <cell r="L1832">
            <v>944</v>
          </cell>
        </row>
        <row r="1993">
          <cell r="G1993">
            <v>105</v>
          </cell>
          <cell r="K1993">
            <v>117</v>
          </cell>
        </row>
        <row r="2015">
          <cell r="K2015">
            <v>2163</v>
          </cell>
          <cell r="L2015">
            <v>1225</v>
          </cell>
        </row>
        <row r="2176">
          <cell r="G2176">
            <v>359</v>
          </cell>
          <cell r="K2176">
            <v>383</v>
          </cell>
        </row>
        <row r="2198">
          <cell r="K2198">
            <v>2747</v>
          </cell>
          <cell r="L2198">
            <v>1585</v>
          </cell>
        </row>
        <row r="2359">
          <cell r="G2359">
            <v>265</v>
          </cell>
          <cell r="K2359">
            <v>235</v>
          </cell>
        </row>
        <row r="2381">
          <cell r="K2381">
            <v>2331</v>
          </cell>
          <cell r="L2381">
            <v>1529</v>
          </cell>
        </row>
        <row r="2542">
          <cell r="G2542">
            <v>418</v>
          </cell>
          <cell r="K2542">
            <v>264</v>
          </cell>
        </row>
        <row r="2564">
          <cell r="K2564">
            <v>2833</v>
          </cell>
          <cell r="L2564">
            <v>1899</v>
          </cell>
        </row>
        <row r="2725">
          <cell r="G2725">
            <v>993</v>
          </cell>
          <cell r="K2725">
            <v>837</v>
          </cell>
        </row>
        <row r="2747">
          <cell r="K2747">
            <v>4308</v>
          </cell>
          <cell r="L2747">
            <v>2892</v>
          </cell>
        </row>
        <row r="2908">
          <cell r="G2908">
            <v>547</v>
          </cell>
          <cell r="K2908">
            <v>423</v>
          </cell>
        </row>
        <row r="2930">
          <cell r="K2930">
            <v>1183</v>
          </cell>
          <cell r="L2930">
            <v>878</v>
          </cell>
        </row>
        <row r="3091">
          <cell r="G3091">
            <v>151</v>
          </cell>
          <cell r="K3091">
            <v>100</v>
          </cell>
        </row>
        <row r="3113">
          <cell r="K3113">
            <v>7054</v>
          </cell>
          <cell r="L3113">
            <v>4096</v>
          </cell>
        </row>
        <row r="3274">
          <cell r="G3274">
            <v>1565</v>
          </cell>
          <cell r="K3274">
            <v>793</v>
          </cell>
        </row>
        <row r="3296">
          <cell r="K3296">
            <v>3154</v>
          </cell>
          <cell r="L3296">
            <v>1961</v>
          </cell>
        </row>
        <row r="3457">
          <cell r="G3457">
            <v>867</v>
          </cell>
          <cell r="K3457">
            <v>637</v>
          </cell>
        </row>
        <row r="3479">
          <cell r="K3479">
            <v>1643</v>
          </cell>
          <cell r="L3479">
            <v>879</v>
          </cell>
        </row>
        <row r="3640">
          <cell r="G3640">
            <v>549</v>
          </cell>
          <cell r="K3640">
            <v>524</v>
          </cell>
        </row>
        <row r="3662">
          <cell r="K3662">
            <v>402</v>
          </cell>
          <cell r="L3662">
            <v>201</v>
          </cell>
        </row>
        <row r="3823">
          <cell r="G3823">
            <v>58</v>
          </cell>
          <cell r="K3823">
            <v>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10122"/>
      <sheetName val="MP10222"/>
    </sheetNames>
    <sheetDataSet>
      <sheetData sheetId="0">
        <row r="185">
          <cell r="K185">
            <v>4248</v>
          </cell>
          <cell r="L185">
            <v>2555</v>
          </cell>
        </row>
        <row r="346">
          <cell r="G346">
            <v>377</v>
          </cell>
          <cell r="K346">
            <v>84</v>
          </cell>
        </row>
        <row r="368">
          <cell r="K368">
            <v>4766</v>
          </cell>
          <cell r="L368">
            <v>2777</v>
          </cell>
        </row>
        <row r="529">
          <cell r="G529">
            <v>414</v>
          </cell>
          <cell r="K529">
            <v>138</v>
          </cell>
        </row>
        <row r="551">
          <cell r="K551">
            <v>3234</v>
          </cell>
          <cell r="L551">
            <v>1790</v>
          </cell>
        </row>
        <row r="712">
          <cell r="G712">
            <v>383</v>
          </cell>
          <cell r="K712">
            <v>163</v>
          </cell>
        </row>
        <row r="734">
          <cell r="K734">
            <v>2244</v>
          </cell>
          <cell r="L734">
            <v>1479</v>
          </cell>
        </row>
        <row r="895">
          <cell r="G895">
            <v>269</v>
          </cell>
          <cell r="K895">
            <v>159</v>
          </cell>
        </row>
        <row r="917">
          <cell r="K917">
            <v>2208</v>
          </cell>
          <cell r="L917">
            <v>1360</v>
          </cell>
        </row>
        <row r="1078">
          <cell r="G1078">
            <v>500</v>
          </cell>
          <cell r="K1078">
            <v>227</v>
          </cell>
        </row>
        <row r="1100">
          <cell r="K1100">
            <v>2440</v>
          </cell>
          <cell r="L1100">
            <v>1332</v>
          </cell>
        </row>
        <row r="1261">
          <cell r="G1261">
            <v>144</v>
          </cell>
          <cell r="K1261">
            <v>122</v>
          </cell>
        </row>
        <row r="1283">
          <cell r="K1283">
            <v>2886</v>
          </cell>
          <cell r="L1283">
            <v>1693</v>
          </cell>
        </row>
        <row r="1444">
          <cell r="G1444">
            <v>173</v>
          </cell>
          <cell r="K1444">
            <v>135</v>
          </cell>
        </row>
        <row r="1466">
          <cell r="K1466">
            <v>2445</v>
          </cell>
          <cell r="L1466">
            <v>1400</v>
          </cell>
        </row>
        <row r="1627">
          <cell r="G1627">
            <v>227</v>
          </cell>
          <cell r="K1627">
            <v>195</v>
          </cell>
        </row>
        <row r="1649">
          <cell r="K1649">
            <v>2832</v>
          </cell>
          <cell r="L1649">
            <v>1727</v>
          </cell>
        </row>
        <row r="1810">
          <cell r="G1810">
            <v>97</v>
          </cell>
          <cell r="K1810">
            <v>91</v>
          </cell>
        </row>
        <row r="1832">
          <cell r="K1832">
            <v>1956</v>
          </cell>
          <cell r="L1832">
            <v>1153</v>
          </cell>
        </row>
        <row r="1993">
          <cell r="G1993">
            <v>117</v>
          </cell>
          <cell r="K1993">
            <v>79</v>
          </cell>
        </row>
        <row r="2015">
          <cell r="K2015">
            <v>2820</v>
          </cell>
          <cell r="L2015">
            <v>1525</v>
          </cell>
        </row>
        <row r="2176">
          <cell r="G2176">
            <v>266</v>
          </cell>
          <cell r="K2176">
            <v>226</v>
          </cell>
        </row>
        <row r="2198">
          <cell r="K2198">
            <v>4080</v>
          </cell>
          <cell r="L2198">
            <v>2230</v>
          </cell>
        </row>
        <row r="2359">
          <cell r="G2359">
            <v>227</v>
          </cell>
          <cell r="K2359">
            <v>261</v>
          </cell>
        </row>
        <row r="2381">
          <cell r="K2381">
            <v>3803</v>
          </cell>
          <cell r="L2381">
            <v>2262</v>
          </cell>
        </row>
        <row r="2542">
          <cell r="G2542">
            <v>381</v>
          </cell>
          <cell r="K2542">
            <v>256</v>
          </cell>
        </row>
        <row r="2564">
          <cell r="K2564">
            <v>3404</v>
          </cell>
          <cell r="L2564">
            <v>2107</v>
          </cell>
        </row>
        <row r="2725">
          <cell r="G2725">
            <v>1018</v>
          </cell>
          <cell r="K2725">
            <v>873</v>
          </cell>
        </row>
        <row r="2747">
          <cell r="K2747">
            <v>6062</v>
          </cell>
          <cell r="L2747">
            <v>3891</v>
          </cell>
        </row>
        <row r="2908">
          <cell r="G2908">
            <v>406</v>
          </cell>
          <cell r="K2908">
            <v>375</v>
          </cell>
        </row>
        <row r="2930">
          <cell r="K2930">
            <v>1732</v>
          </cell>
          <cell r="L2930">
            <v>1131</v>
          </cell>
        </row>
        <row r="3091">
          <cell r="G3091">
            <v>115</v>
          </cell>
          <cell r="K3091">
            <v>100</v>
          </cell>
        </row>
        <row r="3113">
          <cell r="K3113">
            <v>8341</v>
          </cell>
          <cell r="L3113">
            <v>4641</v>
          </cell>
        </row>
        <row r="3274">
          <cell r="G3274">
            <v>1643</v>
          </cell>
          <cell r="K3274">
            <v>840</v>
          </cell>
        </row>
        <row r="3296">
          <cell r="K3296">
            <v>4209</v>
          </cell>
          <cell r="L3296">
            <v>2577</v>
          </cell>
        </row>
        <row r="3457">
          <cell r="G3457">
            <v>1118</v>
          </cell>
          <cell r="K3457">
            <v>573</v>
          </cell>
        </row>
        <row r="3479">
          <cell r="K3479">
            <v>2377</v>
          </cell>
          <cell r="L3479">
            <v>1289</v>
          </cell>
        </row>
        <row r="3640">
          <cell r="G3640">
            <v>551</v>
          </cell>
          <cell r="K3640">
            <v>437</v>
          </cell>
        </row>
        <row r="3662">
          <cell r="K3662">
            <v>542</v>
          </cell>
          <cell r="L3662">
            <v>248</v>
          </cell>
        </row>
        <row r="3823">
          <cell r="G3823">
            <v>48</v>
          </cell>
          <cell r="K3823">
            <v>18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10222"/>
    </sheetNames>
    <sheetDataSet>
      <sheetData sheetId="0">
        <row r="185">
          <cell r="K185">
            <v>3969</v>
          </cell>
          <cell r="L185">
            <v>2383</v>
          </cell>
        </row>
        <row r="346">
          <cell r="G346">
            <v>267</v>
          </cell>
          <cell r="K346">
            <v>113</v>
          </cell>
        </row>
        <row r="368">
          <cell r="K368">
            <v>4751</v>
          </cell>
          <cell r="L368">
            <v>2783</v>
          </cell>
        </row>
        <row r="529">
          <cell r="G529">
            <v>485</v>
          </cell>
          <cell r="K529">
            <v>325</v>
          </cell>
        </row>
        <row r="551">
          <cell r="K551">
            <v>3177</v>
          </cell>
          <cell r="L551">
            <v>1770</v>
          </cell>
        </row>
        <row r="712">
          <cell r="G712">
            <v>223</v>
          </cell>
          <cell r="K712">
            <v>196</v>
          </cell>
        </row>
        <row r="734">
          <cell r="K734">
            <v>2276</v>
          </cell>
          <cell r="L734">
            <v>1484</v>
          </cell>
        </row>
        <row r="895">
          <cell r="G895">
            <v>268</v>
          </cell>
          <cell r="K895">
            <v>116</v>
          </cell>
        </row>
        <row r="917">
          <cell r="K917">
            <v>2285</v>
          </cell>
          <cell r="L917">
            <v>1400</v>
          </cell>
        </row>
        <row r="1078">
          <cell r="G1078">
            <v>617</v>
          </cell>
          <cell r="K1078">
            <v>397</v>
          </cell>
        </row>
        <row r="1100">
          <cell r="K1100">
            <v>2411</v>
          </cell>
          <cell r="L1100">
            <v>1296</v>
          </cell>
        </row>
        <row r="1261">
          <cell r="G1261">
            <v>409</v>
          </cell>
          <cell r="K1261">
            <v>153</v>
          </cell>
        </row>
        <row r="1283">
          <cell r="K1283">
            <v>2878</v>
          </cell>
          <cell r="L1283">
            <v>1686</v>
          </cell>
        </row>
        <row r="1444">
          <cell r="G1444">
            <v>193</v>
          </cell>
          <cell r="K1444">
            <v>186</v>
          </cell>
        </row>
        <row r="1466">
          <cell r="K1466">
            <v>2417</v>
          </cell>
          <cell r="L1466">
            <v>1388</v>
          </cell>
        </row>
        <row r="1627">
          <cell r="G1627">
            <v>345</v>
          </cell>
          <cell r="K1627">
            <v>264</v>
          </cell>
        </row>
        <row r="1649">
          <cell r="K1649">
            <v>2813</v>
          </cell>
          <cell r="L1649">
            <v>1677</v>
          </cell>
        </row>
        <row r="1810">
          <cell r="G1810">
            <v>200</v>
          </cell>
          <cell r="K1810">
            <v>130</v>
          </cell>
        </row>
        <row r="1832">
          <cell r="K1832">
            <v>1857</v>
          </cell>
          <cell r="L1832">
            <v>1050</v>
          </cell>
        </row>
        <row r="1993">
          <cell r="G1993">
            <v>125</v>
          </cell>
          <cell r="K1993">
            <v>111</v>
          </cell>
        </row>
        <row r="2015">
          <cell r="K2015">
            <v>2768</v>
          </cell>
          <cell r="L2015">
            <v>1496</v>
          </cell>
        </row>
        <row r="2176">
          <cell r="G2176">
            <v>430</v>
          </cell>
          <cell r="K2176">
            <v>352</v>
          </cell>
        </row>
        <row r="2198">
          <cell r="K2198">
            <v>4020</v>
          </cell>
          <cell r="L2198">
            <v>2181</v>
          </cell>
        </row>
        <row r="2359">
          <cell r="G2359">
            <v>299</v>
          </cell>
          <cell r="K2359">
            <v>267</v>
          </cell>
        </row>
        <row r="2381">
          <cell r="K2381">
            <v>3333</v>
          </cell>
          <cell r="L2381">
            <v>1928</v>
          </cell>
        </row>
        <row r="2542">
          <cell r="G2542">
            <v>609</v>
          </cell>
          <cell r="K2542">
            <v>359</v>
          </cell>
        </row>
        <row r="2564">
          <cell r="K2564">
            <v>3479</v>
          </cell>
          <cell r="L2564">
            <v>2152</v>
          </cell>
        </row>
        <row r="2725">
          <cell r="G2725">
            <v>1103</v>
          </cell>
          <cell r="K2725">
            <v>864</v>
          </cell>
        </row>
        <row r="2747">
          <cell r="K2747">
            <v>5877</v>
          </cell>
          <cell r="L2747">
            <v>3744</v>
          </cell>
        </row>
        <row r="2908">
          <cell r="G2908">
            <v>688</v>
          </cell>
          <cell r="K2908">
            <v>445</v>
          </cell>
        </row>
        <row r="2930">
          <cell r="K2930">
            <v>1710</v>
          </cell>
          <cell r="L2930">
            <v>1117</v>
          </cell>
        </row>
        <row r="3091">
          <cell r="G3091">
            <v>120</v>
          </cell>
          <cell r="K3091">
            <v>112</v>
          </cell>
        </row>
        <row r="3113">
          <cell r="K3113">
            <v>8471</v>
          </cell>
          <cell r="L3113">
            <v>4712</v>
          </cell>
        </row>
        <row r="3274">
          <cell r="G3274">
            <v>1775</v>
          </cell>
          <cell r="K3274">
            <v>909</v>
          </cell>
        </row>
        <row r="3296">
          <cell r="K3296">
            <v>4129</v>
          </cell>
          <cell r="L3296">
            <v>2493</v>
          </cell>
        </row>
        <row r="3457">
          <cell r="G3457">
            <v>1097</v>
          </cell>
          <cell r="K3457">
            <v>665</v>
          </cell>
        </row>
        <row r="3479">
          <cell r="K3479">
            <v>2317</v>
          </cell>
          <cell r="L3479">
            <v>1246</v>
          </cell>
        </row>
        <row r="3640">
          <cell r="G3640">
            <v>461</v>
          </cell>
          <cell r="K3640">
            <v>419</v>
          </cell>
        </row>
        <row r="3662">
          <cell r="K3662">
            <v>526</v>
          </cell>
          <cell r="L3662">
            <v>238</v>
          </cell>
        </row>
        <row r="3823">
          <cell r="G3823">
            <v>108</v>
          </cell>
          <cell r="K3823">
            <v>52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10322"/>
    </sheetNames>
    <sheetDataSet>
      <sheetData sheetId="0">
        <row r="185">
          <cell r="K185">
            <v>3726</v>
          </cell>
          <cell r="L185">
            <v>2271</v>
          </cell>
        </row>
        <row r="346">
          <cell r="G346">
            <v>243</v>
          </cell>
          <cell r="K346">
            <v>134</v>
          </cell>
        </row>
        <row r="368">
          <cell r="K368">
            <v>4513</v>
          </cell>
          <cell r="L368">
            <v>2693</v>
          </cell>
        </row>
        <row r="529">
          <cell r="G529">
            <v>423</v>
          </cell>
          <cell r="K529">
            <v>230</v>
          </cell>
        </row>
        <row r="551">
          <cell r="K551">
            <v>3078</v>
          </cell>
          <cell r="L551">
            <v>1732</v>
          </cell>
        </row>
        <row r="712">
          <cell r="G712">
            <v>282</v>
          </cell>
          <cell r="K712">
            <v>191</v>
          </cell>
        </row>
        <row r="734">
          <cell r="K734">
            <v>2255</v>
          </cell>
          <cell r="L734">
            <v>1483</v>
          </cell>
        </row>
        <row r="895">
          <cell r="G895">
            <v>378</v>
          </cell>
          <cell r="K895">
            <v>159</v>
          </cell>
        </row>
        <row r="917">
          <cell r="K917">
            <v>2060</v>
          </cell>
          <cell r="L917">
            <v>1268</v>
          </cell>
        </row>
        <row r="1078">
          <cell r="G1078">
            <v>658</v>
          </cell>
          <cell r="K1078">
            <v>442</v>
          </cell>
        </row>
        <row r="1100">
          <cell r="K1100">
            <v>2153</v>
          </cell>
          <cell r="L1100">
            <v>1137</v>
          </cell>
        </row>
        <row r="1261">
          <cell r="G1261">
            <v>453</v>
          </cell>
          <cell r="K1261">
            <v>273</v>
          </cell>
        </row>
        <row r="1283">
          <cell r="K1283">
            <v>2636</v>
          </cell>
          <cell r="L1283">
            <v>1604</v>
          </cell>
        </row>
        <row r="1444">
          <cell r="G1444">
            <v>330</v>
          </cell>
          <cell r="K1444">
            <v>171</v>
          </cell>
        </row>
        <row r="1466">
          <cell r="K1466">
            <v>2195</v>
          </cell>
          <cell r="L1466">
            <v>1247</v>
          </cell>
        </row>
        <row r="1627">
          <cell r="G1627">
            <v>448</v>
          </cell>
          <cell r="K1627">
            <v>371</v>
          </cell>
        </row>
        <row r="1649">
          <cell r="K1649">
            <v>2674</v>
          </cell>
          <cell r="L1649">
            <v>1607</v>
          </cell>
        </row>
        <row r="1810">
          <cell r="G1810">
            <v>269</v>
          </cell>
          <cell r="K1810">
            <v>137</v>
          </cell>
        </row>
        <row r="1832">
          <cell r="K1832">
            <v>1747</v>
          </cell>
          <cell r="L1832">
            <v>1016</v>
          </cell>
        </row>
        <row r="1993">
          <cell r="G1993">
            <v>304</v>
          </cell>
          <cell r="K1993">
            <v>165</v>
          </cell>
        </row>
        <row r="2015">
          <cell r="K2015">
            <v>2630</v>
          </cell>
          <cell r="L2015">
            <v>1452</v>
          </cell>
        </row>
        <row r="2176">
          <cell r="G2176">
            <v>333</v>
          </cell>
          <cell r="K2176">
            <v>245</v>
          </cell>
        </row>
        <row r="2198">
          <cell r="K2198">
            <v>3876</v>
          </cell>
          <cell r="L2198">
            <v>2107</v>
          </cell>
        </row>
        <row r="2359">
          <cell r="G2359">
            <v>580</v>
          </cell>
          <cell r="K2359">
            <v>569</v>
          </cell>
        </row>
        <row r="2381">
          <cell r="K2381">
            <v>3041</v>
          </cell>
          <cell r="L2381">
            <v>1830</v>
          </cell>
        </row>
        <row r="2542">
          <cell r="G2542">
            <v>590</v>
          </cell>
          <cell r="K2542">
            <v>341</v>
          </cell>
        </row>
        <row r="2564">
          <cell r="K2564">
            <v>3330</v>
          </cell>
          <cell r="L2564">
            <v>2067</v>
          </cell>
        </row>
        <row r="2725">
          <cell r="G2725">
            <v>1305</v>
          </cell>
          <cell r="K2725">
            <v>938</v>
          </cell>
        </row>
        <row r="2747">
          <cell r="K2747">
            <v>5144</v>
          </cell>
          <cell r="L2747">
            <v>3298</v>
          </cell>
        </row>
        <row r="2908">
          <cell r="G2908">
            <v>861</v>
          </cell>
          <cell r="K2908">
            <v>498</v>
          </cell>
        </row>
        <row r="2930">
          <cell r="K2930">
            <v>1583</v>
          </cell>
          <cell r="L2930">
            <v>1036</v>
          </cell>
        </row>
        <row r="3091">
          <cell r="G3091">
            <v>174</v>
          </cell>
          <cell r="K3091">
            <v>139</v>
          </cell>
        </row>
        <row r="3113">
          <cell r="K3113">
            <v>8462</v>
          </cell>
          <cell r="L3113">
            <v>4702</v>
          </cell>
        </row>
        <row r="3274">
          <cell r="G3274">
            <v>2270</v>
          </cell>
          <cell r="K3274">
            <v>904</v>
          </cell>
        </row>
        <row r="3296">
          <cell r="K3296">
            <v>3981</v>
          </cell>
          <cell r="L3296">
            <v>2409</v>
          </cell>
        </row>
        <row r="3457">
          <cell r="G3457">
            <v>1111</v>
          </cell>
          <cell r="K3457">
            <v>506</v>
          </cell>
        </row>
        <row r="3479">
          <cell r="K3479">
            <v>2205</v>
          </cell>
          <cell r="L3479">
            <v>1179</v>
          </cell>
        </row>
        <row r="3640">
          <cell r="G3640">
            <v>500</v>
          </cell>
          <cell r="K3640">
            <v>459</v>
          </cell>
        </row>
        <row r="3662">
          <cell r="K3662">
            <v>506</v>
          </cell>
          <cell r="L3662">
            <v>237</v>
          </cell>
        </row>
        <row r="3823">
          <cell r="G3823">
            <v>113</v>
          </cell>
          <cell r="K3823">
            <v>46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10422"/>
    </sheetNames>
    <sheetDataSet>
      <sheetData sheetId="0">
        <row r="185">
          <cell r="K185">
            <v>3555</v>
          </cell>
          <cell r="L185">
            <v>2182</v>
          </cell>
        </row>
        <row r="346">
          <cell r="G346">
            <v>207</v>
          </cell>
          <cell r="K346">
            <v>139</v>
          </cell>
        </row>
        <row r="368">
          <cell r="K368">
            <v>4163</v>
          </cell>
          <cell r="L368">
            <v>2543</v>
          </cell>
        </row>
        <row r="529">
          <cell r="G529">
            <v>513</v>
          </cell>
          <cell r="K529">
            <v>391</v>
          </cell>
        </row>
        <row r="551">
          <cell r="K551">
            <v>2892</v>
          </cell>
          <cell r="L551">
            <v>1649</v>
          </cell>
        </row>
        <row r="712">
          <cell r="G712">
            <v>293</v>
          </cell>
          <cell r="K712">
            <v>197</v>
          </cell>
        </row>
        <row r="734">
          <cell r="K734">
            <v>2205</v>
          </cell>
          <cell r="L734">
            <v>1474</v>
          </cell>
        </row>
        <row r="895">
          <cell r="G895">
            <v>342</v>
          </cell>
          <cell r="K895">
            <v>101</v>
          </cell>
        </row>
        <row r="917">
          <cell r="K917">
            <v>1893</v>
          </cell>
          <cell r="L917">
            <v>1192</v>
          </cell>
        </row>
        <row r="1078">
          <cell r="G1078">
            <v>360</v>
          </cell>
          <cell r="K1078">
            <v>184</v>
          </cell>
        </row>
        <row r="1100">
          <cell r="K1100">
            <v>2016</v>
          </cell>
          <cell r="L1100">
            <v>1062</v>
          </cell>
        </row>
        <row r="1261">
          <cell r="G1261">
            <v>255</v>
          </cell>
          <cell r="K1261">
            <v>287</v>
          </cell>
        </row>
        <row r="1283">
          <cell r="K1283">
            <v>2487</v>
          </cell>
          <cell r="L1283">
            <v>1536</v>
          </cell>
        </row>
        <row r="1444">
          <cell r="G1444">
            <v>330</v>
          </cell>
          <cell r="K1444">
            <v>300</v>
          </cell>
        </row>
        <row r="1466">
          <cell r="K1466">
            <v>1950</v>
          </cell>
          <cell r="L1466">
            <v>1094</v>
          </cell>
        </row>
        <row r="1627">
          <cell r="G1627">
            <v>478</v>
          </cell>
          <cell r="K1627">
            <v>343</v>
          </cell>
        </row>
        <row r="1649">
          <cell r="K1649">
            <v>2455</v>
          </cell>
          <cell r="L1649">
            <v>1497</v>
          </cell>
        </row>
        <row r="1810">
          <cell r="G1810">
            <v>221</v>
          </cell>
          <cell r="K1810">
            <v>143</v>
          </cell>
        </row>
        <row r="1832">
          <cell r="K1832">
            <v>1515</v>
          </cell>
          <cell r="L1832">
            <v>888</v>
          </cell>
        </row>
        <row r="1993">
          <cell r="G1993">
            <v>157</v>
          </cell>
          <cell r="K1993">
            <v>188</v>
          </cell>
        </row>
        <row r="2015">
          <cell r="K2015">
            <v>2373</v>
          </cell>
          <cell r="L2015">
            <v>1336</v>
          </cell>
        </row>
        <row r="2176">
          <cell r="G2176">
            <v>595</v>
          </cell>
          <cell r="K2176">
            <v>478</v>
          </cell>
        </row>
        <row r="2198">
          <cell r="K2198">
            <v>3599</v>
          </cell>
          <cell r="L2198">
            <v>1969</v>
          </cell>
        </row>
        <row r="2359">
          <cell r="G2359">
            <v>508</v>
          </cell>
          <cell r="K2359">
            <v>529</v>
          </cell>
        </row>
        <row r="2381">
          <cell r="K2381">
            <v>2780</v>
          </cell>
          <cell r="L2381">
            <v>1702</v>
          </cell>
        </row>
        <row r="2542">
          <cell r="G2542">
            <v>670</v>
          </cell>
          <cell r="K2542">
            <v>489</v>
          </cell>
        </row>
        <row r="2564">
          <cell r="K2564">
            <v>3113</v>
          </cell>
          <cell r="L2564">
            <v>1957</v>
          </cell>
        </row>
        <row r="2725">
          <cell r="G2725">
            <v>1117</v>
          </cell>
          <cell r="K2725">
            <v>966</v>
          </cell>
        </row>
        <row r="2747">
          <cell r="K2747">
            <v>4775</v>
          </cell>
          <cell r="L2747">
            <v>3112</v>
          </cell>
        </row>
        <row r="2908">
          <cell r="G2908">
            <v>784</v>
          </cell>
          <cell r="K2908">
            <v>695</v>
          </cell>
        </row>
        <row r="2930">
          <cell r="K2930">
            <v>1539</v>
          </cell>
          <cell r="L2930">
            <v>1014</v>
          </cell>
        </row>
        <row r="3091">
          <cell r="G3091">
            <v>127</v>
          </cell>
          <cell r="K3091">
            <v>125</v>
          </cell>
        </row>
        <row r="3113">
          <cell r="K3113">
            <v>8142</v>
          </cell>
          <cell r="L3113">
            <v>4549</v>
          </cell>
        </row>
        <row r="3274">
          <cell r="G3274">
            <v>1843</v>
          </cell>
          <cell r="K3274">
            <v>850</v>
          </cell>
        </row>
        <row r="3296">
          <cell r="K3296">
            <v>3792</v>
          </cell>
          <cell r="L3296">
            <v>2319</v>
          </cell>
        </row>
        <row r="3457">
          <cell r="G3457">
            <v>808</v>
          </cell>
          <cell r="K3457">
            <v>516</v>
          </cell>
        </row>
        <row r="3479">
          <cell r="K3479">
            <v>2090</v>
          </cell>
          <cell r="L3479">
            <v>1124</v>
          </cell>
        </row>
        <row r="3640">
          <cell r="G3640">
            <v>464</v>
          </cell>
          <cell r="K3640">
            <v>531</v>
          </cell>
        </row>
        <row r="3662">
          <cell r="K3662">
            <v>470</v>
          </cell>
          <cell r="L3662">
            <v>225</v>
          </cell>
        </row>
        <row r="3823">
          <cell r="G3823">
            <v>95</v>
          </cell>
          <cell r="K3823">
            <v>55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10522"/>
    </sheetNames>
    <sheetDataSet>
      <sheetData sheetId="0">
        <row r="185">
          <cell r="K185">
            <v>3448</v>
          </cell>
          <cell r="L185">
            <v>2118</v>
          </cell>
        </row>
        <row r="346">
          <cell r="G346">
            <v>262</v>
          </cell>
          <cell r="K346">
            <v>170</v>
          </cell>
        </row>
        <row r="368">
          <cell r="K368">
            <v>4027</v>
          </cell>
          <cell r="L368">
            <v>2491</v>
          </cell>
        </row>
        <row r="529">
          <cell r="G529">
            <v>515</v>
          </cell>
          <cell r="K529">
            <v>336</v>
          </cell>
        </row>
        <row r="551">
          <cell r="K551">
            <v>2778</v>
          </cell>
          <cell r="L551">
            <v>1603</v>
          </cell>
        </row>
        <row r="712">
          <cell r="G712">
            <v>377</v>
          </cell>
          <cell r="K712">
            <v>310</v>
          </cell>
        </row>
        <row r="734">
          <cell r="K734">
            <v>2133</v>
          </cell>
          <cell r="L734">
            <v>1439</v>
          </cell>
        </row>
        <row r="895">
          <cell r="G895">
            <v>292</v>
          </cell>
          <cell r="K895">
            <v>168</v>
          </cell>
        </row>
        <row r="917">
          <cell r="K917">
            <v>1891</v>
          </cell>
          <cell r="L917">
            <v>1202</v>
          </cell>
        </row>
        <row r="1078">
          <cell r="G1078">
            <v>482</v>
          </cell>
          <cell r="K1078">
            <v>275</v>
          </cell>
        </row>
        <row r="1100">
          <cell r="K1100">
            <v>1878</v>
          </cell>
          <cell r="L1100">
            <v>1023</v>
          </cell>
        </row>
        <row r="1261">
          <cell r="G1261">
            <v>419</v>
          </cell>
          <cell r="K1261">
            <v>367</v>
          </cell>
        </row>
        <row r="1283">
          <cell r="K1283">
            <v>2266</v>
          </cell>
          <cell r="L1283">
            <v>1453</v>
          </cell>
        </row>
        <row r="1444">
          <cell r="G1444">
            <v>466</v>
          </cell>
          <cell r="K1444">
            <v>429</v>
          </cell>
        </row>
        <row r="1466">
          <cell r="K1466">
            <v>1774</v>
          </cell>
          <cell r="L1466">
            <v>1014</v>
          </cell>
        </row>
        <row r="1627">
          <cell r="G1627">
            <v>344</v>
          </cell>
          <cell r="K1627">
            <v>300</v>
          </cell>
        </row>
        <row r="1649">
          <cell r="K1649">
            <v>2268</v>
          </cell>
          <cell r="L1649">
            <v>1382</v>
          </cell>
        </row>
        <row r="1810">
          <cell r="G1810">
            <v>227</v>
          </cell>
          <cell r="K1810">
            <v>185</v>
          </cell>
        </row>
        <row r="1832">
          <cell r="K1832">
            <v>1297</v>
          </cell>
          <cell r="L1832">
            <v>773</v>
          </cell>
        </row>
        <row r="1993">
          <cell r="G1993">
            <v>204</v>
          </cell>
          <cell r="K1993">
            <v>215</v>
          </cell>
        </row>
        <row r="2015">
          <cell r="K2015">
            <v>2185</v>
          </cell>
          <cell r="L2015">
            <v>1214</v>
          </cell>
        </row>
        <row r="2176">
          <cell r="G2176">
            <v>385</v>
          </cell>
          <cell r="K2176">
            <v>324</v>
          </cell>
        </row>
        <row r="2198">
          <cell r="K2198">
            <v>3411</v>
          </cell>
          <cell r="L2198">
            <v>1873</v>
          </cell>
        </row>
        <row r="2359">
          <cell r="G2359">
            <v>319</v>
          </cell>
          <cell r="K2359">
            <v>509</v>
          </cell>
        </row>
        <row r="2381">
          <cell r="K2381">
            <v>2611</v>
          </cell>
          <cell r="L2381">
            <v>1637</v>
          </cell>
        </row>
        <row r="2542">
          <cell r="G2542">
            <v>656</v>
          </cell>
          <cell r="K2542">
            <v>511</v>
          </cell>
        </row>
        <row r="2564">
          <cell r="K2564">
            <v>3077</v>
          </cell>
          <cell r="L2564">
            <v>1947</v>
          </cell>
        </row>
        <row r="2725">
          <cell r="G2725">
            <v>1325</v>
          </cell>
          <cell r="K2725">
            <v>1042</v>
          </cell>
        </row>
        <row r="2747">
          <cell r="K2747">
            <v>4681</v>
          </cell>
          <cell r="L2747">
            <v>3041</v>
          </cell>
        </row>
        <row r="2908">
          <cell r="G2908">
            <v>782</v>
          </cell>
          <cell r="K2908">
            <v>640</v>
          </cell>
        </row>
        <row r="2930">
          <cell r="K2930">
            <v>1445</v>
          </cell>
          <cell r="L2930">
            <v>971</v>
          </cell>
        </row>
        <row r="3091">
          <cell r="G3091">
            <v>421</v>
          </cell>
          <cell r="K3091">
            <v>387</v>
          </cell>
        </row>
        <row r="3113">
          <cell r="K3113">
            <v>8018</v>
          </cell>
          <cell r="L3113">
            <v>4511</v>
          </cell>
        </row>
        <row r="3274">
          <cell r="G3274">
            <v>1565</v>
          </cell>
          <cell r="K3274">
            <v>1052</v>
          </cell>
        </row>
        <row r="3296">
          <cell r="K3296">
            <v>3624</v>
          </cell>
          <cell r="L3296">
            <v>2246</v>
          </cell>
        </row>
        <row r="3457">
          <cell r="G3457">
            <v>1819</v>
          </cell>
          <cell r="K3457">
            <v>708</v>
          </cell>
        </row>
        <row r="3479">
          <cell r="K3479">
            <v>2003</v>
          </cell>
          <cell r="L3479">
            <v>1087</v>
          </cell>
        </row>
        <row r="3640">
          <cell r="G3640">
            <v>611</v>
          </cell>
          <cell r="K3640">
            <v>601</v>
          </cell>
        </row>
        <row r="3662">
          <cell r="K3662">
            <v>466</v>
          </cell>
          <cell r="L3662">
            <v>221</v>
          </cell>
        </row>
        <row r="3823">
          <cell r="G3823">
            <v>176</v>
          </cell>
          <cell r="K3823">
            <v>94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10622"/>
    </sheetNames>
    <sheetDataSet>
      <sheetData sheetId="0">
        <row r="185">
          <cell r="K185">
            <v>3307</v>
          </cell>
          <cell r="L185">
            <v>2060</v>
          </cell>
        </row>
        <row r="346">
          <cell r="G346">
            <v>198</v>
          </cell>
          <cell r="K346">
            <v>126</v>
          </cell>
        </row>
        <row r="368">
          <cell r="K368">
            <v>3879</v>
          </cell>
          <cell r="L368">
            <v>2397</v>
          </cell>
        </row>
        <row r="529">
          <cell r="G529">
            <v>516</v>
          </cell>
          <cell r="K529">
            <v>333</v>
          </cell>
        </row>
        <row r="551">
          <cell r="K551">
            <v>2603</v>
          </cell>
          <cell r="L551">
            <v>1521</v>
          </cell>
        </row>
        <row r="712">
          <cell r="G712">
            <v>328</v>
          </cell>
          <cell r="K712">
            <v>381</v>
          </cell>
        </row>
        <row r="734">
          <cell r="K734">
            <v>2061</v>
          </cell>
          <cell r="L734">
            <v>1416</v>
          </cell>
        </row>
        <row r="895">
          <cell r="G895">
            <v>360</v>
          </cell>
          <cell r="K895">
            <v>118</v>
          </cell>
        </row>
        <row r="917">
          <cell r="K917">
            <v>1811</v>
          </cell>
          <cell r="L917">
            <v>1201</v>
          </cell>
        </row>
        <row r="1078">
          <cell r="G1078">
            <v>427</v>
          </cell>
          <cell r="K1078">
            <v>258</v>
          </cell>
        </row>
        <row r="1100">
          <cell r="K1100">
            <v>1739</v>
          </cell>
          <cell r="L1100">
            <v>984</v>
          </cell>
        </row>
        <row r="1261">
          <cell r="G1261">
            <v>259</v>
          </cell>
          <cell r="K1261">
            <v>246</v>
          </cell>
        </row>
        <row r="1283">
          <cell r="K1283">
            <v>2161</v>
          </cell>
          <cell r="L1283">
            <v>1427</v>
          </cell>
        </row>
        <row r="1444">
          <cell r="G1444">
            <v>221</v>
          </cell>
          <cell r="K1444">
            <v>201</v>
          </cell>
        </row>
        <row r="1466">
          <cell r="K1466">
            <v>1573</v>
          </cell>
          <cell r="L1466">
            <v>893</v>
          </cell>
        </row>
        <row r="1627">
          <cell r="G1627">
            <v>321</v>
          </cell>
          <cell r="K1627">
            <v>268</v>
          </cell>
        </row>
        <row r="1649">
          <cell r="K1649">
            <v>2173</v>
          </cell>
          <cell r="L1649">
            <v>1347</v>
          </cell>
        </row>
        <row r="1810">
          <cell r="G1810">
            <v>190</v>
          </cell>
          <cell r="K1810">
            <v>141</v>
          </cell>
        </row>
        <row r="1832">
          <cell r="K1832">
            <v>1128</v>
          </cell>
          <cell r="L1832">
            <v>679</v>
          </cell>
        </row>
        <row r="1993">
          <cell r="G1993">
            <v>192</v>
          </cell>
          <cell r="K1993">
            <v>201</v>
          </cell>
        </row>
        <row r="2015">
          <cell r="K2015">
            <v>1935</v>
          </cell>
          <cell r="L2015">
            <v>1097</v>
          </cell>
        </row>
        <row r="2176">
          <cell r="G2176">
            <v>383</v>
          </cell>
          <cell r="K2176">
            <v>377</v>
          </cell>
        </row>
        <row r="2198">
          <cell r="K2198">
            <v>3158</v>
          </cell>
          <cell r="L2198">
            <v>1770</v>
          </cell>
        </row>
        <row r="2359">
          <cell r="G2359">
            <v>537</v>
          </cell>
          <cell r="K2359">
            <v>547</v>
          </cell>
        </row>
        <row r="2381">
          <cell r="K2381">
            <v>2569</v>
          </cell>
          <cell r="L2381">
            <v>1658</v>
          </cell>
        </row>
        <row r="2542">
          <cell r="G2542">
            <v>724</v>
          </cell>
          <cell r="K2542">
            <v>566</v>
          </cell>
        </row>
        <row r="2564">
          <cell r="K2564">
            <v>3007</v>
          </cell>
          <cell r="L2564">
            <v>1943</v>
          </cell>
        </row>
        <row r="2725">
          <cell r="G2725">
            <v>1236</v>
          </cell>
          <cell r="K2725">
            <v>1062</v>
          </cell>
        </row>
        <row r="2747">
          <cell r="K2747">
            <v>4380</v>
          </cell>
          <cell r="L2747">
            <v>2903</v>
          </cell>
        </row>
        <row r="2908">
          <cell r="G2908">
            <v>689</v>
          </cell>
          <cell r="K2908">
            <v>604</v>
          </cell>
        </row>
        <row r="2930">
          <cell r="K2930">
            <v>1325</v>
          </cell>
          <cell r="L2930">
            <v>931</v>
          </cell>
        </row>
        <row r="3091">
          <cell r="G3091">
            <v>165</v>
          </cell>
          <cell r="K3091">
            <v>356</v>
          </cell>
        </row>
        <row r="3113">
          <cell r="K3113">
            <v>7643</v>
          </cell>
          <cell r="L3113">
            <v>4369</v>
          </cell>
        </row>
        <row r="3274">
          <cell r="G3274">
            <v>1883</v>
          </cell>
          <cell r="K3274">
            <v>1144</v>
          </cell>
        </row>
        <row r="3296">
          <cell r="K3296">
            <v>3478</v>
          </cell>
          <cell r="L3296">
            <v>2160</v>
          </cell>
        </row>
        <row r="3457">
          <cell r="G3457">
            <v>1500</v>
          </cell>
          <cell r="K3457">
            <v>683</v>
          </cell>
        </row>
        <row r="3479">
          <cell r="K3479">
            <v>1826</v>
          </cell>
          <cell r="L3479">
            <v>1009</v>
          </cell>
        </row>
        <row r="3640">
          <cell r="G3640">
            <v>610</v>
          </cell>
          <cell r="K3640">
            <v>598</v>
          </cell>
        </row>
        <row r="3662">
          <cell r="K3662">
            <v>442</v>
          </cell>
          <cell r="L3662">
            <v>219</v>
          </cell>
        </row>
        <row r="3823">
          <cell r="G3823">
            <v>82</v>
          </cell>
          <cell r="K3823">
            <v>33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10722"/>
    </sheetNames>
    <sheetDataSet>
      <sheetData sheetId="0">
        <row r="185">
          <cell r="K185">
            <v>3241</v>
          </cell>
          <cell r="L185">
            <v>2040</v>
          </cell>
        </row>
        <row r="346">
          <cell r="G346">
            <v>251</v>
          </cell>
          <cell r="K346">
            <v>179</v>
          </cell>
        </row>
        <row r="368">
          <cell r="K368">
            <v>3822</v>
          </cell>
          <cell r="L368">
            <v>2432</v>
          </cell>
        </row>
        <row r="529">
          <cell r="G529">
            <v>342</v>
          </cell>
          <cell r="K529">
            <v>249</v>
          </cell>
        </row>
        <row r="551">
          <cell r="K551">
            <v>2578</v>
          </cell>
          <cell r="L551">
            <v>1530</v>
          </cell>
        </row>
        <row r="712">
          <cell r="G712">
            <v>276</v>
          </cell>
          <cell r="K712">
            <v>234</v>
          </cell>
        </row>
        <row r="734">
          <cell r="K734">
            <v>2026</v>
          </cell>
          <cell r="L734">
            <v>1406</v>
          </cell>
        </row>
        <row r="895">
          <cell r="G895">
            <v>292</v>
          </cell>
          <cell r="K895">
            <v>167</v>
          </cell>
        </row>
        <row r="917">
          <cell r="K917">
            <v>1801</v>
          </cell>
          <cell r="L917">
            <v>1232</v>
          </cell>
        </row>
        <row r="1078">
          <cell r="G1078">
            <v>386</v>
          </cell>
          <cell r="K1078">
            <v>221</v>
          </cell>
        </row>
        <row r="1100">
          <cell r="K1100">
            <v>1758</v>
          </cell>
          <cell r="L1100">
            <v>1020</v>
          </cell>
        </row>
        <row r="1261">
          <cell r="G1261">
            <v>241</v>
          </cell>
          <cell r="K1261">
            <v>211</v>
          </cell>
        </row>
        <row r="1283">
          <cell r="K1283">
            <v>2118</v>
          </cell>
          <cell r="L1283">
            <v>1441</v>
          </cell>
        </row>
        <row r="1444">
          <cell r="G1444">
            <v>308</v>
          </cell>
          <cell r="K1444">
            <v>280</v>
          </cell>
        </row>
        <row r="1466">
          <cell r="K1466">
            <v>1470</v>
          </cell>
          <cell r="L1466">
            <v>848</v>
          </cell>
        </row>
        <row r="1627">
          <cell r="G1627">
            <v>195</v>
          </cell>
          <cell r="K1627">
            <v>170</v>
          </cell>
        </row>
        <row r="1649">
          <cell r="K1649">
            <v>2230</v>
          </cell>
          <cell r="L1649">
            <v>1390</v>
          </cell>
        </row>
        <row r="1810">
          <cell r="G1810">
            <v>159</v>
          </cell>
          <cell r="K1810">
            <v>134</v>
          </cell>
        </row>
        <row r="1832">
          <cell r="K1832">
            <v>1053</v>
          </cell>
          <cell r="L1832">
            <v>644</v>
          </cell>
        </row>
        <row r="1993">
          <cell r="G1993">
            <v>111</v>
          </cell>
          <cell r="K1993">
            <v>174</v>
          </cell>
        </row>
        <row r="2015">
          <cell r="K2015">
            <v>1717</v>
          </cell>
          <cell r="L2015">
            <v>971</v>
          </cell>
        </row>
        <row r="2176">
          <cell r="G2176">
            <v>544</v>
          </cell>
          <cell r="K2176">
            <v>344</v>
          </cell>
        </row>
        <row r="2198">
          <cell r="K2198">
            <v>2944</v>
          </cell>
          <cell r="L2198">
            <v>1664</v>
          </cell>
        </row>
        <row r="2359">
          <cell r="G2359">
            <v>316</v>
          </cell>
          <cell r="K2359">
            <v>366</v>
          </cell>
        </row>
        <row r="2381">
          <cell r="K2381">
            <v>2548</v>
          </cell>
          <cell r="L2381">
            <v>1676</v>
          </cell>
        </row>
        <row r="2542">
          <cell r="G2542">
            <v>604</v>
          </cell>
          <cell r="K2542">
            <v>447</v>
          </cell>
        </row>
        <row r="2564">
          <cell r="K2564">
            <v>3047</v>
          </cell>
          <cell r="L2564">
            <v>1998</v>
          </cell>
        </row>
        <row r="2725">
          <cell r="G2725">
            <v>997</v>
          </cell>
          <cell r="K2725">
            <v>838</v>
          </cell>
        </row>
        <row r="2747">
          <cell r="K2747">
            <v>4290</v>
          </cell>
          <cell r="L2747">
            <v>2916</v>
          </cell>
        </row>
        <row r="2908">
          <cell r="G2908">
            <v>752</v>
          </cell>
          <cell r="K2908">
            <v>726</v>
          </cell>
        </row>
        <row r="2930">
          <cell r="K2930">
            <v>1297</v>
          </cell>
          <cell r="L2930">
            <v>909</v>
          </cell>
        </row>
        <row r="3091">
          <cell r="G3091">
            <v>102</v>
          </cell>
          <cell r="K3091">
            <v>104</v>
          </cell>
        </row>
        <row r="3113">
          <cell r="K3113">
            <v>7589</v>
          </cell>
          <cell r="L3113">
            <v>4396</v>
          </cell>
        </row>
        <row r="3274">
          <cell r="G3274">
            <v>1685</v>
          </cell>
          <cell r="K3274">
            <v>874</v>
          </cell>
        </row>
        <row r="3296">
          <cell r="K3296">
            <v>3449</v>
          </cell>
          <cell r="L3296">
            <v>2155</v>
          </cell>
        </row>
        <row r="3457">
          <cell r="G3457">
            <v>1261</v>
          </cell>
          <cell r="K3457">
            <v>730</v>
          </cell>
        </row>
        <row r="3479">
          <cell r="K3479">
            <v>1792</v>
          </cell>
          <cell r="L3479">
            <v>983</v>
          </cell>
        </row>
        <row r="3640">
          <cell r="G3640">
            <v>477</v>
          </cell>
          <cell r="K3640">
            <v>504</v>
          </cell>
        </row>
        <row r="3662">
          <cell r="K3662">
            <v>409</v>
          </cell>
          <cell r="L3662">
            <v>206</v>
          </cell>
        </row>
        <row r="3823">
          <cell r="G3823">
            <v>74</v>
          </cell>
          <cell r="K3823">
            <v>54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10822"/>
    </sheetNames>
    <sheetDataSet>
      <sheetData sheetId="0">
        <row r="185">
          <cell r="K185">
            <v>3202</v>
          </cell>
          <cell r="L185">
            <v>2040</v>
          </cell>
        </row>
        <row r="346">
          <cell r="G346">
            <v>241</v>
          </cell>
          <cell r="K346">
            <v>167</v>
          </cell>
        </row>
        <row r="368">
          <cell r="K368">
            <v>3797</v>
          </cell>
          <cell r="L368">
            <v>2429</v>
          </cell>
        </row>
        <row r="529">
          <cell r="G529">
            <v>445</v>
          </cell>
          <cell r="K529">
            <v>314</v>
          </cell>
        </row>
        <row r="551">
          <cell r="K551">
            <v>2563</v>
          </cell>
          <cell r="L551">
            <v>1549</v>
          </cell>
        </row>
        <row r="712">
          <cell r="G712">
            <v>276</v>
          </cell>
          <cell r="K712">
            <v>325</v>
          </cell>
        </row>
        <row r="734">
          <cell r="K734">
            <v>2058</v>
          </cell>
          <cell r="L734">
            <v>1457</v>
          </cell>
        </row>
        <row r="895">
          <cell r="G895">
            <v>585</v>
          </cell>
          <cell r="K895">
            <v>187</v>
          </cell>
        </row>
        <row r="917">
          <cell r="K917">
            <v>1870</v>
          </cell>
          <cell r="L917">
            <v>1273</v>
          </cell>
        </row>
        <row r="1078">
          <cell r="G1078">
            <v>748</v>
          </cell>
          <cell r="K1078">
            <v>427</v>
          </cell>
        </row>
        <row r="1100">
          <cell r="K1100">
            <v>1715</v>
          </cell>
          <cell r="L1100">
            <v>1023</v>
          </cell>
        </row>
        <row r="1261">
          <cell r="G1261">
            <v>316</v>
          </cell>
          <cell r="K1261">
            <v>302</v>
          </cell>
        </row>
        <row r="1283">
          <cell r="K1283">
            <v>2080</v>
          </cell>
          <cell r="L1283">
            <v>1448</v>
          </cell>
        </row>
        <row r="1444">
          <cell r="G1444">
            <v>424</v>
          </cell>
          <cell r="K1444">
            <v>308</v>
          </cell>
        </row>
        <row r="1466">
          <cell r="K1466">
            <v>1480</v>
          </cell>
          <cell r="L1466">
            <v>866</v>
          </cell>
        </row>
        <row r="1627">
          <cell r="G1627">
            <v>362</v>
          </cell>
          <cell r="K1627">
            <v>221</v>
          </cell>
        </row>
        <row r="1649">
          <cell r="K1649">
            <v>2300</v>
          </cell>
          <cell r="L1649">
            <v>1461</v>
          </cell>
        </row>
        <row r="1810">
          <cell r="G1810">
            <v>169</v>
          </cell>
          <cell r="K1810">
            <v>142</v>
          </cell>
        </row>
        <row r="1832">
          <cell r="K1832">
            <v>1092</v>
          </cell>
          <cell r="L1832">
            <v>671</v>
          </cell>
        </row>
        <row r="1993">
          <cell r="G1993">
            <v>155</v>
          </cell>
          <cell r="K1993">
            <v>149</v>
          </cell>
        </row>
        <row r="2015">
          <cell r="K2015">
            <v>1751</v>
          </cell>
          <cell r="L2015">
            <v>1017</v>
          </cell>
        </row>
        <row r="2176">
          <cell r="G2176">
            <v>450</v>
          </cell>
          <cell r="K2176">
            <v>394</v>
          </cell>
        </row>
        <row r="2198">
          <cell r="K2198">
            <v>2860</v>
          </cell>
          <cell r="L2198">
            <v>1636</v>
          </cell>
        </row>
        <row r="2359">
          <cell r="G2359">
            <v>345</v>
          </cell>
          <cell r="K2359">
            <v>386</v>
          </cell>
        </row>
        <row r="2381">
          <cell r="K2381">
            <v>2549</v>
          </cell>
          <cell r="L2381">
            <v>1703</v>
          </cell>
        </row>
        <row r="2542">
          <cell r="G2542">
            <v>594</v>
          </cell>
          <cell r="K2542">
            <v>379</v>
          </cell>
        </row>
        <row r="2564">
          <cell r="K2564">
            <v>3080</v>
          </cell>
          <cell r="L2564">
            <v>2036</v>
          </cell>
        </row>
        <row r="2725">
          <cell r="G2725">
            <v>1236</v>
          </cell>
          <cell r="K2725">
            <v>1099</v>
          </cell>
        </row>
        <row r="2747">
          <cell r="K2747">
            <v>4332</v>
          </cell>
          <cell r="L2747">
            <v>2967</v>
          </cell>
        </row>
        <row r="2908">
          <cell r="G2908">
            <v>885</v>
          </cell>
          <cell r="K2908">
            <v>692</v>
          </cell>
        </row>
        <row r="2930">
          <cell r="K2930">
            <v>1323</v>
          </cell>
          <cell r="L2930">
            <v>948</v>
          </cell>
        </row>
        <row r="3091">
          <cell r="G3091">
            <v>360</v>
          </cell>
          <cell r="K3091">
            <v>344</v>
          </cell>
        </row>
        <row r="3113">
          <cell r="K3113">
            <v>7774</v>
          </cell>
          <cell r="L3113">
            <v>4565</v>
          </cell>
        </row>
        <row r="3274">
          <cell r="G3274">
            <v>2314</v>
          </cell>
          <cell r="K3274">
            <v>1045</v>
          </cell>
        </row>
        <row r="3296">
          <cell r="K3296">
            <v>3420</v>
          </cell>
          <cell r="L3296">
            <v>2166</v>
          </cell>
        </row>
        <row r="3457">
          <cell r="G3457">
            <v>1756</v>
          </cell>
          <cell r="K3457">
            <v>736</v>
          </cell>
        </row>
        <row r="3479">
          <cell r="K3479">
            <v>1788</v>
          </cell>
          <cell r="L3479">
            <v>979</v>
          </cell>
        </row>
        <row r="3640">
          <cell r="G3640">
            <v>500</v>
          </cell>
          <cell r="K3640">
            <v>627</v>
          </cell>
        </row>
        <row r="3662">
          <cell r="K3662">
            <v>397</v>
          </cell>
          <cell r="L3662">
            <v>200</v>
          </cell>
        </row>
        <row r="3823">
          <cell r="G3823">
            <v>112</v>
          </cell>
          <cell r="K3823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6"/>
  <sheetViews>
    <sheetView showGridLines="0" topLeftCell="C34" zoomScale="75" zoomScaleNormal="75" zoomScaleSheetLayoutView="100" workbookViewId="0">
      <selection activeCell="R49" sqref="R49"/>
    </sheetView>
  </sheetViews>
  <sheetFormatPr defaultColWidth="0" defaultRowHeight="12.75" x14ac:dyDescent="0.2"/>
  <cols>
    <col min="1" max="1" width="22.42578125" style="16" customWidth="1"/>
    <col min="2" max="2" width="7.7109375" style="16" customWidth="1"/>
    <col min="3" max="17" width="14.7109375" style="16" customWidth="1"/>
    <col min="18" max="18" width="16" style="16" customWidth="1"/>
    <col min="19" max="19" width="15.7109375" style="16" customWidth="1"/>
    <col min="20" max="20" width="9.140625" style="16" customWidth="1"/>
    <col min="21" max="16384" width="0" style="16" hidden="1"/>
  </cols>
  <sheetData>
    <row r="1" spans="1:19" ht="24" customHeight="1" x14ac:dyDescent="0.2">
      <c r="A1" s="215" t="s">
        <v>55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</row>
    <row r="2" spans="1:19" ht="33" customHeight="1" x14ac:dyDescent="0.2">
      <c r="A2" s="217" t="s">
        <v>28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</row>
    <row r="3" spans="1:19" ht="13.5" customHeight="1" thickBot="1" x14ac:dyDescent="0.25">
      <c r="A3" s="219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</row>
    <row r="4" spans="1:19" ht="32.25" customHeight="1" x14ac:dyDescent="0.2">
      <c r="A4" s="221" t="s">
        <v>29</v>
      </c>
      <c r="B4" s="222"/>
      <c r="C4" s="225" t="s">
        <v>41</v>
      </c>
      <c r="D4" s="213" t="s">
        <v>44</v>
      </c>
      <c r="E4" s="213" t="s">
        <v>57</v>
      </c>
      <c r="F4" s="213" t="s">
        <v>45</v>
      </c>
      <c r="G4" s="213" t="s">
        <v>46</v>
      </c>
      <c r="H4" s="213" t="s">
        <v>47</v>
      </c>
      <c r="I4" s="213" t="s">
        <v>48</v>
      </c>
      <c r="J4" s="213" t="s">
        <v>49</v>
      </c>
      <c r="K4" s="213" t="s">
        <v>50</v>
      </c>
      <c r="L4" s="213" t="s">
        <v>51</v>
      </c>
      <c r="M4" s="213" t="s">
        <v>52</v>
      </c>
      <c r="N4" s="232" t="s">
        <v>53</v>
      </c>
      <c r="O4" s="213" t="s">
        <v>54</v>
      </c>
      <c r="P4" s="229" t="s">
        <v>6</v>
      </c>
      <c r="Q4" s="230"/>
      <c r="R4" s="227" t="s">
        <v>82</v>
      </c>
      <c r="S4" s="228"/>
    </row>
    <row r="5" spans="1:19" ht="18.75" customHeight="1" thickBot="1" x14ac:dyDescent="0.25">
      <c r="A5" s="223"/>
      <c r="B5" s="224"/>
      <c r="C5" s="226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33"/>
      <c r="O5" s="231"/>
      <c r="P5" s="160" t="s">
        <v>5</v>
      </c>
      <c r="Q5" s="169" t="s">
        <v>2</v>
      </c>
      <c r="R5" s="161" t="s">
        <v>5</v>
      </c>
      <c r="S5" s="162" t="s">
        <v>2</v>
      </c>
    </row>
    <row r="6" spans="1:19" ht="20.100000000000001" customHeight="1" x14ac:dyDescent="0.2">
      <c r="A6" s="211" t="s">
        <v>9</v>
      </c>
      <c r="B6" s="1" t="s">
        <v>0</v>
      </c>
      <c r="C6" s="61">
        <f>[1]MP11222!$K$185</f>
        <v>4317</v>
      </c>
      <c r="D6" s="61">
        <f>[2]MP10122!$K$185</f>
        <v>4248</v>
      </c>
      <c r="E6" s="61">
        <f>[3]MP10222!$K$185</f>
        <v>3969</v>
      </c>
      <c r="F6" s="61">
        <f>[4]MP10322!$K$185</f>
        <v>3726</v>
      </c>
      <c r="G6" s="61">
        <f>[5]MP10422!$K$185</f>
        <v>3555</v>
      </c>
      <c r="H6" s="61">
        <f>[6]MP10522!$K$185</f>
        <v>3448</v>
      </c>
      <c r="I6" s="61">
        <f>[7]MP10622!$K$185</f>
        <v>3307</v>
      </c>
      <c r="J6" s="61">
        <f>[8]MP10722!$K$185</f>
        <v>3241</v>
      </c>
      <c r="K6" s="61">
        <f>[9]MP10822!$K$185</f>
        <v>3202</v>
      </c>
      <c r="L6" s="61">
        <f>[10]MP10922!$K$185</f>
        <v>3155</v>
      </c>
      <c r="M6" s="61">
        <f>[11]MP11022!$K$185</f>
        <v>3093</v>
      </c>
      <c r="N6" s="61">
        <f>[12]MP11122!$K$185</f>
        <v>3057</v>
      </c>
      <c r="O6" s="61"/>
      <c r="P6" s="117">
        <f>N6-M6</f>
        <v>-36</v>
      </c>
      <c r="Q6" s="118">
        <f>(P6/M6)*100</f>
        <v>-1.1639185257032008</v>
      </c>
      <c r="R6" s="167">
        <f>N6-C6</f>
        <v>-1260</v>
      </c>
      <c r="S6" s="118">
        <f>(R6/C6)*100</f>
        <v>-29.18693537178596</v>
      </c>
    </row>
    <row r="7" spans="1:19" ht="20.100000000000001" customHeight="1" thickBot="1" x14ac:dyDescent="0.25">
      <c r="A7" s="212"/>
      <c r="B7" s="2" t="s">
        <v>1</v>
      </c>
      <c r="C7" s="63">
        <f>[1]MP11222!$L$185</f>
        <v>2685</v>
      </c>
      <c r="D7" s="63">
        <f>[2]MP10122!$L$185</f>
        <v>2555</v>
      </c>
      <c r="E7" s="63">
        <f>[3]MP10222!$L$185</f>
        <v>2383</v>
      </c>
      <c r="F7" s="63">
        <f>[4]MP10322!$L$185</f>
        <v>2271</v>
      </c>
      <c r="G7" s="63">
        <f>[5]MP10422!$L$185</f>
        <v>2182</v>
      </c>
      <c r="H7" s="63">
        <f>[6]MP10522!$L$185</f>
        <v>2118</v>
      </c>
      <c r="I7" s="63">
        <f>[7]MP10622!$L$185</f>
        <v>2060</v>
      </c>
      <c r="J7" s="63">
        <f>[8]MP10722!$L$185</f>
        <v>2040</v>
      </c>
      <c r="K7" s="63">
        <f>[9]MP10822!$L$185</f>
        <v>2040</v>
      </c>
      <c r="L7" s="63">
        <f>[10]MP10922!$L$185</f>
        <v>1980</v>
      </c>
      <c r="M7" s="63">
        <f>[11]MP11022!$L$185</f>
        <v>1927</v>
      </c>
      <c r="N7" s="63">
        <f>[12]MP11122!$L$185</f>
        <v>1905</v>
      </c>
      <c r="O7" s="63"/>
      <c r="P7" s="119">
        <f t="shared" ref="P7:P37" si="0">N7-M7</f>
        <v>-22</v>
      </c>
      <c r="Q7" s="170">
        <f t="shared" ref="Q7:Q37" si="1">(P7/M7)*100</f>
        <v>-1.1416709911779968</v>
      </c>
      <c r="R7" s="168">
        <f t="shared" ref="R7:R37" si="2">N7-C7</f>
        <v>-780</v>
      </c>
      <c r="S7" s="120">
        <f t="shared" ref="S7:S37" si="3">(R7/C7)*100</f>
        <v>-29.050279329608941</v>
      </c>
    </row>
    <row r="8" spans="1:19" ht="20.100000000000001" customHeight="1" x14ac:dyDescent="0.2">
      <c r="A8" s="211" t="s">
        <v>10</v>
      </c>
      <c r="B8" s="1" t="s">
        <v>0</v>
      </c>
      <c r="C8" s="61">
        <f>[1]MP11222!$K$368</f>
        <v>4526</v>
      </c>
      <c r="D8" s="61">
        <f>[2]MP10122!$K$368</f>
        <v>4766</v>
      </c>
      <c r="E8" s="61">
        <f>[3]MP10222!$K$368</f>
        <v>4751</v>
      </c>
      <c r="F8" s="61">
        <f>[4]MP10322!$K$368</f>
        <v>4513</v>
      </c>
      <c r="G8" s="61">
        <f>[5]MP10422!$K$368</f>
        <v>4163</v>
      </c>
      <c r="H8" s="61">
        <f>[6]MP10522!$K$368</f>
        <v>4027</v>
      </c>
      <c r="I8" s="61">
        <f>[7]MP10622!$K$368</f>
        <v>3879</v>
      </c>
      <c r="J8" s="61">
        <f>[8]MP10722!$K$368</f>
        <v>3822</v>
      </c>
      <c r="K8" s="61">
        <f>[9]MP10822!$K$368</f>
        <v>3797</v>
      </c>
      <c r="L8" s="61">
        <f>[10]MP10922!$K$368</f>
        <v>3787</v>
      </c>
      <c r="M8" s="61">
        <f>[11]MP11022!$K$368</f>
        <v>3612</v>
      </c>
      <c r="N8" s="61">
        <f>[12]MP11122!$K$368</f>
        <v>3539</v>
      </c>
      <c r="O8" s="61"/>
      <c r="P8" s="117">
        <f t="shared" si="0"/>
        <v>-73</v>
      </c>
      <c r="Q8" s="118">
        <f t="shared" si="1"/>
        <v>-2.0210409745293467</v>
      </c>
      <c r="R8" s="167">
        <f t="shared" si="2"/>
        <v>-987</v>
      </c>
      <c r="S8" s="118">
        <f t="shared" si="3"/>
        <v>-21.807335395492707</v>
      </c>
    </row>
    <row r="9" spans="1:19" ht="20.100000000000001" customHeight="1" thickBot="1" x14ac:dyDescent="0.25">
      <c r="A9" s="212"/>
      <c r="B9" s="2" t="s">
        <v>1</v>
      </c>
      <c r="C9" s="63">
        <f>[1]MP11222!$L$368</f>
        <v>2669</v>
      </c>
      <c r="D9" s="63">
        <f>[2]MP10122!$L$368</f>
        <v>2777</v>
      </c>
      <c r="E9" s="63">
        <f>[3]MP10222!$L$368</f>
        <v>2783</v>
      </c>
      <c r="F9" s="63">
        <f>[4]MP10322!$L$368</f>
        <v>2693</v>
      </c>
      <c r="G9" s="63">
        <f>[5]MP10422!$L$368</f>
        <v>2543</v>
      </c>
      <c r="H9" s="63">
        <f>[6]MP10522!$L$368</f>
        <v>2491</v>
      </c>
      <c r="I9" s="63">
        <f>[7]MP10622!$L$368</f>
        <v>2397</v>
      </c>
      <c r="J9" s="63">
        <f>[8]MP10722!$L$368</f>
        <v>2432</v>
      </c>
      <c r="K9" s="63">
        <f>[9]MP10822!$L$368</f>
        <v>2429</v>
      </c>
      <c r="L9" s="63">
        <f>[10]MP10922!$L$368</f>
        <v>2426</v>
      </c>
      <c r="M9" s="63">
        <f>[11]MP11022!$L$368</f>
        <v>2296</v>
      </c>
      <c r="N9" s="63">
        <f>[12]MP11122!$L$368</f>
        <v>2255</v>
      </c>
      <c r="O9" s="63"/>
      <c r="P9" s="119">
        <f t="shared" si="0"/>
        <v>-41</v>
      </c>
      <c r="Q9" s="170">
        <f t="shared" si="1"/>
        <v>-1.7857142857142856</v>
      </c>
      <c r="R9" s="168">
        <f t="shared" si="2"/>
        <v>-414</v>
      </c>
      <c r="S9" s="120">
        <f t="shared" si="3"/>
        <v>-15.51142750093668</v>
      </c>
    </row>
    <row r="10" spans="1:19" ht="20.100000000000001" customHeight="1" thickBot="1" x14ac:dyDescent="0.25">
      <c r="A10" s="201" t="s">
        <v>11</v>
      </c>
      <c r="B10" s="3" t="s">
        <v>0</v>
      </c>
      <c r="C10" s="61">
        <f>[1]MP11222!$K$551</f>
        <v>3058</v>
      </c>
      <c r="D10" s="61">
        <f>[2]MP10122!$K$551</f>
        <v>3234</v>
      </c>
      <c r="E10" s="61">
        <f>[3]MP10222!$K$551</f>
        <v>3177</v>
      </c>
      <c r="F10" s="61">
        <f>[4]MP10322!$K$551</f>
        <v>3078</v>
      </c>
      <c r="G10" s="61">
        <f>[5]MP10422!$K$551</f>
        <v>2892</v>
      </c>
      <c r="H10" s="61">
        <f>[6]MP10522!$K$551</f>
        <v>2778</v>
      </c>
      <c r="I10" s="61">
        <f>[7]MP10622!$K$551</f>
        <v>2603</v>
      </c>
      <c r="J10" s="61">
        <f>[8]MP10722!$K$551</f>
        <v>2578</v>
      </c>
      <c r="K10" s="61">
        <f>[9]MP10822!$K$551</f>
        <v>2563</v>
      </c>
      <c r="L10" s="61">
        <f>[10]MP10922!$K$551</f>
        <v>2545</v>
      </c>
      <c r="M10" s="61">
        <f>[11]MP11022!$K$551</f>
        <v>2430</v>
      </c>
      <c r="N10" s="61">
        <f>[12]MP11122!$K$551</f>
        <v>2425</v>
      </c>
      <c r="O10" s="61"/>
      <c r="P10" s="117">
        <f t="shared" si="0"/>
        <v>-5</v>
      </c>
      <c r="Q10" s="118">
        <f t="shared" si="1"/>
        <v>-0.20576131687242799</v>
      </c>
      <c r="R10" s="167">
        <f t="shared" si="2"/>
        <v>-633</v>
      </c>
      <c r="S10" s="118">
        <f t="shared" si="3"/>
        <v>-20.699803793328972</v>
      </c>
    </row>
    <row r="11" spans="1:19" ht="20.100000000000001" customHeight="1" thickBot="1" x14ac:dyDescent="0.25">
      <c r="A11" s="201"/>
      <c r="B11" s="4" t="s">
        <v>1</v>
      </c>
      <c r="C11" s="74">
        <f>[1]MP11222!$L$551</f>
        <v>1725</v>
      </c>
      <c r="D11" s="74">
        <f>[2]MP10122!$L$551</f>
        <v>1790</v>
      </c>
      <c r="E11" s="74">
        <f>[3]MP10222!$L$551</f>
        <v>1770</v>
      </c>
      <c r="F11" s="74">
        <f>[4]MP10322!$L$551</f>
        <v>1732</v>
      </c>
      <c r="G11" s="74">
        <f>[5]MP10422!$L$551</f>
        <v>1649</v>
      </c>
      <c r="H11" s="74">
        <f>[6]MP10522!$L$551</f>
        <v>1603</v>
      </c>
      <c r="I11" s="74">
        <f>[7]MP10622!$L$551</f>
        <v>1521</v>
      </c>
      <c r="J11" s="74">
        <f>[8]MP10722!$L$551</f>
        <v>1530</v>
      </c>
      <c r="K11" s="74">
        <f>[9]MP10822!$L$551</f>
        <v>1549</v>
      </c>
      <c r="L11" s="74">
        <f>[10]MP10922!$L$551</f>
        <v>1562</v>
      </c>
      <c r="M11" s="74">
        <f>[11]MP11022!$L$551</f>
        <v>1469</v>
      </c>
      <c r="N11" s="74">
        <f>[12]MP11122!$L$551</f>
        <v>1439</v>
      </c>
      <c r="O11" s="74"/>
      <c r="P11" s="119">
        <f t="shared" si="0"/>
        <v>-30</v>
      </c>
      <c r="Q11" s="170">
        <f t="shared" si="1"/>
        <v>-2.0422055820285911</v>
      </c>
      <c r="R11" s="168">
        <f t="shared" si="2"/>
        <v>-286</v>
      </c>
      <c r="S11" s="120">
        <f t="shared" si="3"/>
        <v>-16.579710144927535</v>
      </c>
    </row>
    <row r="12" spans="1:19" ht="20.100000000000001" customHeight="1" thickBot="1" x14ac:dyDescent="0.25">
      <c r="A12" s="201" t="s">
        <v>12</v>
      </c>
      <c r="B12" s="3" t="s">
        <v>0</v>
      </c>
      <c r="C12" s="61">
        <f>[1]MP11222!$K$734</f>
        <v>2162</v>
      </c>
      <c r="D12" s="61">
        <f>[2]MP10122!$K$734</f>
        <v>2244</v>
      </c>
      <c r="E12" s="61">
        <f>[3]MP10222!$K$734</f>
        <v>2276</v>
      </c>
      <c r="F12" s="61">
        <f>[4]MP10322!$K$734</f>
        <v>2255</v>
      </c>
      <c r="G12" s="61">
        <f>[5]MP10422!$K$734</f>
        <v>2205</v>
      </c>
      <c r="H12" s="61">
        <f>[6]MP10522!$K$734</f>
        <v>2133</v>
      </c>
      <c r="I12" s="61">
        <f>[7]MP10622!$K$734</f>
        <v>2061</v>
      </c>
      <c r="J12" s="61">
        <f>[8]MP10722!$K$734</f>
        <v>2026</v>
      </c>
      <c r="K12" s="61">
        <f>[9]MP10822!$K$734</f>
        <v>2058</v>
      </c>
      <c r="L12" s="61">
        <f>[10]MP10922!$K$734</f>
        <v>2004</v>
      </c>
      <c r="M12" s="61">
        <f>[11]MP11022!$K$734</f>
        <v>1876</v>
      </c>
      <c r="N12" s="61">
        <f>[12]MP11122!$K$734</f>
        <v>1899</v>
      </c>
      <c r="O12" s="61"/>
      <c r="P12" s="117">
        <f t="shared" si="0"/>
        <v>23</v>
      </c>
      <c r="Q12" s="118">
        <f t="shared" si="1"/>
        <v>1.2260127931769722</v>
      </c>
      <c r="R12" s="167">
        <f t="shared" si="2"/>
        <v>-263</v>
      </c>
      <c r="S12" s="118">
        <f t="shared" si="3"/>
        <v>-12.164662349676226</v>
      </c>
    </row>
    <row r="13" spans="1:19" ht="20.100000000000001" customHeight="1" thickBot="1" x14ac:dyDescent="0.25">
      <c r="A13" s="201"/>
      <c r="B13" s="4" t="s">
        <v>1</v>
      </c>
      <c r="C13" s="63">
        <f>[1]MP11222!$L$734</f>
        <v>1432</v>
      </c>
      <c r="D13" s="63">
        <f>[2]MP10122!$L$734</f>
        <v>1479</v>
      </c>
      <c r="E13" s="63">
        <f>[3]MP10222!$L$734</f>
        <v>1484</v>
      </c>
      <c r="F13" s="63">
        <f>[4]MP10322!$L$734</f>
        <v>1483</v>
      </c>
      <c r="G13" s="63">
        <f>[5]MP10422!$L$734</f>
        <v>1474</v>
      </c>
      <c r="H13" s="63">
        <f>[6]MP10522!$L$734</f>
        <v>1439</v>
      </c>
      <c r="I13" s="63">
        <f>[7]MP10622!$L$734</f>
        <v>1416</v>
      </c>
      <c r="J13" s="63">
        <f>[8]MP10722!$L$734</f>
        <v>1406</v>
      </c>
      <c r="K13" s="63">
        <f>[9]MP10822!$L$734</f>
        <v>1457</v>
      </c>
      <c r="L13" s="63">
        <f>[10]MP10922!$L$734</f>
        <v>1411</v>
      </c>
      <c r="M13" s="63">
        <f>[11]MP11022!$L$734</f>
        <v>1337</v>
      </c>
      <c r="N13" s="63">
        <f>[12]MP11122!$L$734</f>
        <v>1345</v>
      </c>
      <c r="O13" s="63"/>
      <c r="P13" s="119">
        <f t="shared" si="0"/>
        <v>8</v>
      </c>
      <c r="Q13" s="170">
        <f t="shared" si="1"/>
        <v>0.59835452505609577</v>
      </c>
      <c r="R13" s="168">
        <f t="shared" si="2"/>
        <v>-87</v>
      </c>
      <c r="S13" s="120">
        <f t="shared" si="3"/>
        <v>-6.0754189944134076</v>
      </c>
    </row>
    <row r="14" spans="1:19" ht="20.100000000000001" customHeight="1" thickBot="1" x14ac:dyDescent="0.25">
      <c r="A14" s="201" t="s">
        <v>13</v>
      </c>
      <c r="B14" s="3" t="s">
        <v>0</v>
      </c>
      <c r="C14" s="75">
        <f>[1]MP11222!$K$917</f>
        <v>2022</v>
      </c>
      <c r="D14" s="75">
        <f>[2]MP10122!$K$917</f>
        <v>2208</v>
      </c>
      <c r="E14" s="75">
        <f>[3]MP10222!$K$917</f>
        <v>2285</v>
      </c>
      <c r="F14" s="75">
        <f>[4]MP10322!$K$917</f>
        <v>2060</v>
      </c>
      <c r="G14" s="75">
        <f>[5]MP10422!$K$917</f>
        <v>1893</v>
      </c>
      <c r="H14" s="75">
        <f>[6]MP10522!$K$917</f>
        <v>1891</v>
      </c>
      <c r="I14" s="75">
        <f>[7]MP10622!$K$917</f>
        <v>1811</v>
      </c>
      <c r="J14" s="75">
        <f>[8]MP10722!$K$917</f>
        <v>1801</v>
      </c>
      <c r="K14" s="75">
        <f>[9]MP10822!$K$917</f>
        <v>1870</v>
      </c>
      <c r="L14" s="75">
        <f>[10]MP10922!$K$917</f>
        <v>2011</v>
      </c>
      <c r="M14" s="75">
        <f>[11]MP11022!$K$917</f>
        <v>1934</v>
      </c>
      <c r="N14" s="75">
        <f>[12]MP11122!$K$917</f>
        <v>1728</v>
      </c>
      <c r="O14" s="75"/>
      <c r="P14" s="117">
        <f t="shared" si="0"/>
        <v>-206</v>
      </c>
      <c r="Q14" s="118">
        <f t="shared" si="1"/>
        <v>-10.651499482936918</v>
      </c>
      <c r="R14" s="167">
        <f t="shared" si="2"/>
        <v>-294</v>
      </c>
      <c r="S14" s="118">
        <f t="shared" si="3"/>
        <v>-14.540059347181009</v>
      </c>
    </row>
    <row r="15" spans="1:19" ht="20.100000000000001" customHeight="1" thickBot="1" x14ac:dyDescent="0.25">
      <c r="A15" s="201"/>
      <c r="B15" s="4" t="s">
        <v>1</v>
      </c>
      <c r="C15" s="74">
        <f>[1]MP11222!$L$917</f>
        <v>1272</v>
      </c>
      <c r="D15" s="74">
        <f>[2]MP10122!$L$917</f>
        <v>1360</v>
      </c>
      <c r="E15" s="74">
        <f>[3]MP10222!$L$917</f>
        <v>1400</v>
      </c>
      <c r="F15" s="74">
        <f>[4]MP10322!$L$917</f>
        <v>1268</v>
      </c>
      <c r="G15" s="74">
        <f>[5]MP10422!$L$917</f>
        <v>1192</v>
      </c>
      <c r="H15" s="74">
        <f>[6]MP10522!$L$917</f>
        <v>1202</v>
      </c>
      <c r="I15" s="74">
        <f>[7]MP10622!$L$917</f>
        <v>1201</v>
      </c>
      <c r="J15" s="74">
        <f>[8]MP10722!$L$917</f>
        <v>1232</v>
      </c>
      <c r="K15" s="74">
        <f>[9]MP10822!$L$917</f>
        <v>1273</v>
      </c>
      <c r="L15" s="74">
        <f>[10]MP10922!$L$917</f>
        <v>1352</v>
      </c>
      <c r="M15" s="74">
        <f>[11]MP11022!$L$917</f>
        <v>1296</v>
      </c>
      <c r="N15" s="74">
        <f>[12]MP11122!$L$917</f>
        <v>1145</v>
      </c>
      <c r="O15" s="74"/>
      <c r="P15" s="119">
        <f t="shared" si="0"/>
        <v>-151</v>
      </c>
      <c r="Q15" s="170">
        <f t="shared" si="1"/>
        <v>-11.651234567901234</v>
      </c>
      <c r="R15" s="168">
        <f t="shared" si="2"/>
        <v>-127</v>
      </c>
      <c r="S15" s="120">
        <f t="shared" si="3"/>
        <v>-9.984276729559749</v>
      </c>
    </row>
    <row r="16" spans="1:19" ht="20.100000000000001" customHeight="1" thickBot="1" x14ac:dyDescent="0.25">
      <c r="A16" s="201" t="s">
        <v>14</v>
      </c>
      <c r="B16" s="3" t="s">
        <v>0</v>
      </c>
      <c r="C16" s="61">
        <f>[1]MP11222!$K$1100</f>
        <v>2303</v>
      </c>
      <c r="D16" s="61">
        <f>[2]MP10122!$K$1100</f>
        <v>2440</v>
      </c>
      <c r="E16" s="61">
        <f>[3]MP10222!$K$1100</f>
        <v>2411</v>
      </c>
      <c r="F16" s="61">
        <f>[4]MP10322!$K$1100</f>
        <v>2153</v>
      </c>
      <c r="G16" s="61">
        <f>[5]MP10422!$K$1100</f>
        <v>2016</v>
      </c>
      <c r="H16" s="61">
        <f>[6]MP10522!$K$1100</f>
        <v>1878</v>
      </c>
      <c r="I16" s="61">
        <f>[7]MP10622!$K$1100</f>
        <v>1739</v>
      </c>
      <c r="J16" s="61">
        <f>[8]MP10722!$K$1100</f>
        <v>1758</v>
      </c>
      <c r="K16" s="61">
        <f>[9]MP10822!$K$1100</f>
        <v>1715</v>
      </c>
      <c r="L16" s="61">
        <f>[10]MP10922!$K$1100</f>
        <v>1769</v>
      </c>
      <c r="M16" s="61">
        <f>[11]MP11022!$K$1100</f>
        <v>1757</v>
      </c>
      <c r="N16" s="61">
        <f>[12]MP11122!$K$1100</f>
        <v>1702</v>
      </c>
      <c r="O16" s="61"/>
      <c r="P16" s="117">
        <f t="shared" si="0"/>
        <v>-55</v>
      </c>
      <c r="Q16" s="118">
        <f t="shared" si="1"/>
        <v>-3.1303357996585088</v>
      </c>
      <c r="R16" s="167">
        <f t="shared" si="2"/>
        <v>-601</v>
      </c>
      <c r="S16" s="118">
        <f t="shared" si="3"/>
        <v>-26.096396005210593</v>
      </c>
    </row>
    <row r="17" spans="1:19" ht="20.100000000000001" customHeight="1" thickBot="1" x14ac:dyDescent="0.25">
      <c r="A17" s="201"/>
      <c r="B17" s="4" t="s">
        <v>1</v>
      </c>
      <c r="C17" s="63">
        <f>[1]MP11222!$L$1100</f>
        <v>1300</v>
      </c>
      <c r="D17" s="63">
        <f>[2]MP10122!$L$1100</f>
        <v>1332</v>
      </c>
      <c r="E17" s="63">
        <f>[3]MP10222!$L$1100</f>
        <v>1296</v>
      </c>
      <c r="F17" s="63">
        <f>[4]MP10322!$L$1100</f>
        <v>1137</v>
      </c>
      <c r="G17" s="63">
        <f>[5]MP10422!$L$1100</f>
        <v>1062</v>
      </c>
      <c r="H17" s="63">
        <f>[6]MP10522!$L$1100</f>
        <v>1023</v>
      </c>
      <c r="I17" s="63">
        <f>[7]MP10622!$L$1100</f>
        <v>984</v>
      </c>
      <c r="J17" s="63">
        <f>[8]MP10722!$L$1100</f>
        <v>1020</v>
      </c>
      <c r="K17" s="63">
        <f>[9]MP10822!$L$1100</f>
        <v>1023</v>
      </c>
      <c r="L17" s="63">
        <f>[10]MP10922!$L$1100</f>
        <v>1033</v>
      </c>
      <c r="M17" s="63">
        <f>[11]MP11022!$L$1100</f>
        <v>1025</v>
      </c>
      <c r="N17" s="63">
        <f>[12]MP11122!$L$1100</f>
        <v>1029</v>
      </c>
      <c r="O17" s="63"/>
      <c r="P17" s="119">
        <f t="shared" si="0"/>
        <v>4</v>
      </c>
      <c r="Q17" s="170">
        <f t="shared" si="1"/>
        <v>0.3902439024390244</v>
      </c>
      <c r="R17" s="168">
        <f t="shared" si="2"/>
        <v>-271</v>
      </c>
      <c r="S17" s="120">
        <f t="shared" si="3"/>
        <v>-20.846153846153843</v>
      </c>
    </row>
    <row r="18" spans="1:19" ht="20.100000000000001" customHeight="1" thickBot="1" x14ac:dyDescent="0.25">
      <c r="A18" s="201" t="s">
        <v>15</v>
      </c>
      <c r="B18" s="3" t="s">
        <v>0</v>
      </c>
      <c r="C18" s="75">
        <f>[1]MP11222!$K$1283</f>
        <v>2710</v>
      </c>
      <c r="D18" s="75">
        <f>[2]MP10122!$K$1283</f>
        <v>2886</v>
      </c>
      <c r="E18" s="75">
        <f>[3]MP10222!$K$1283</f>
        <v>2878</v>
      </c>
      <c r="F18" s="75">
        <f>[4]MP10322!$K$1283</f>
        <v>2636</v>
      </c>
      <c r="G18" s="75">
        <f>[5]MP10422!$K$1283</f>
        <v>2487</v>
      </c>
      <c r="H18" s="75">
        <f>[6]MP10522!$K$1283</f>
        <v>2266</v>
      </c>
      <c r="I18" s="75">
        <f>[7]MP10622!$K$1283</f>
        <v>2161</v>
      </c>
      <c r="J18" s="75">
        <f>[8]MP10722!$K$1283</f>
        <v>2118</v>
      </c>
      <c r="K18" s="75">
        <f>[9]MP10822!$K$1283</f>
        <v>2080</v>
      </c>
      <c r="L18" s="75">
        <f>[10]MP10922!$K$1283</f>
        <v>2088</v>
      </c>
      <c r="M18" s="75">
        <f>[11]MP11022!$K$1283</f>
        <v>2012</v>
      </c>
      <c r="N18" s="75">
        <f>[12]MP11122!$K$1283</f>
        <v>2006</v>
      </c>
      <c r="O18" s="75"/>
      <c r="P18" s="117">
        <f t="shared" si="0"/>
        <v>-6</v>
      </c>
      <c r="Q18" s="118">
        <f t="shared" si="1"/>
        <v>-0.29821073558648109</v>
      </c>
      <c r="R18" s="167">
        <f t="shared" si="2"/>
        <v>-704</v>
      </c>
      <c r="S18" s="118">
        <f t="shared" si="3"/>
        <v>-25.977859778597782</v>
      </c>
    </row>
    <row r="19" spans="1:19" ht="20.100000000000001" customHeight="1" thickBot="1" x14ac:dyDescent="0.25">
      <c r="A19" s="201"/>
      <c r="B19" s="4" t="s">
        <v>1</v>
      </c>
      <c r="C19" s="74">
        <f>[1]MP11222!$L$1283</f>
        <v>1625</v>
      </c>
      <c r="D19" s="74">
        <f>[2]MP10122!$L$1283</f>
        <v>1693</v>
      </c>
      <c r="E19" s="74">
        <f>[3]MP10222!$L$1283</f>
        <v>1686</v>
      </c>
      <c r="F19" s="74">
        <f>[4]MP10322!$L$1283</f>
        <v>1604</v>
      </c>
      <c r="G19" s="74">
        <f>[5]MP10422!$L$1283</f>
        <v>1536</v>
      </c>
      <c r="H19" s="74">
        <f>[6]MP10522!$L$1283</f>
        <v>1453</v>
      </c>
      <c r="I19" s="74">
        <f>[7]MP10622!$L$1283</f>
        <v>1427</v>
      </c>
      <c r="J19" s="74">
        <f>[8]MP10722!$L$1283</f>
        <v>1441</v>
      </c>
      <c r="K19" s="74">
        <f>[9]MP10822!$L$1283</f>
        <v>1448</v>
      </c>
      <c r="L19" s="74">
        <f>[10]MP10922!$L$1283</f>
        <v>1426</v>
      </c>
      <c r="M19" s="74">
        <f>[11]MP11022!$L$1283</f>
        <v>1365</v>
      </c>
      <c r="N19" s="74">
        <f>[12]MP11122!$L$1283</f>
        <v>1373</v>
      </c>
      <c r="O19" s="74"/>
      <c r="P19" s="119">
        <f t="shared" si="0"/>
        <v>8</v>
      </c>
      <c r="Q19" s="170">
        <f t="shared" si="1"/>
        <v>0.58608058608058611</v>
      </c>
      <c r="R19" s="168">
        <f t="shared" si="2"/>
        <v>-252</v>
      </c>
      <c r="S19" s="120">
        <f t="shared" si="3"/>
        <v>-15.507692307692308</v>
      </c>
    </row>
    <row r="20" spans="1:19" ht="20.100000000000001" customHeight="1" thickBot="1" x14ac:dyDescent="0.25">
      <c r="A20" s="201" t="s">
        <v>16</v>
      </c>
      <c r="B20" s="3" t="s">
        <v>0</v>
      </c>
      <c r="C20" s="61">
        <f>[1]MP11222!$K$1466</f>
        <v>2219</v>
      </c>
      <c r="D20" s="61">
        <f>[2]MP10122!$K$1466</f>
        <v>2445</v>
      </c>
      <c r="E20" s="61">
        <f>[3]MP10222!$K$1466</f>
        <v>2417</v>
      </c>
      <c r="F20" s="61">
        <f>[4]MP10322!$K$1466</f>
        <v>2195</v>
      </c>
      <c r="G20" s="61">
        <f>[5]MP10422!$K$1466</f>
        <v>1950</v>
      </c>
      <c r="H20" s="61">
        <f>[6]MP10522!$K$1466</f>
        <v>1774</v>
      </c>
      <c r="I20" s="61">
        <f>[7]MP10622!$K$1466</f>
        <v>1573</v>
      </c>
      <c r="J20" s="61">
        <f>[8]MP10722!$K$1466</f>
        <v>1470</v>
      </c>
      <c r="K20" s="61">
        <f>[9]MP10822!$K$1466</f>
        <v>1480</v>
      </c>
      <c r="L20" s="61">
        <f>[10]MP10922!$K$1466</f>
        <v>1535</v>
      </c>
      <c r="M20" s="61">
        <f>[11]MP11022!$K$1466</f>
        <v>1561</v>
      </c>
      <c r="N20" s="61">
        <f>[12]MP11122!$K$1466</f>
        <v>1619</v>
      </c>
      <c r="O20" s="61"/>
      <c r="P20" s="117">
        <f t="shared" si="0"/>
        <v>58</v>
      </c>
      <c r="Q20" s="118">
        <f t="shared" si="1"/>
        <v>3.7155669442664956</v>
      </c>
      <c r="R20" s="167">
        <f t="shared" si="2"/>
        <v>-600</v>
      </c>
      <c r="S20" s="118">
        <f t="shared" si="3"/>
        <v>-27.039206849932402</v>
      </c>
    </row>
    <row r="21" spans="1:19" ht="20.100000000000001" customHeight="1" thickBot="1" x14ac:dyDescent="0.25">
      <c r="A21" s="201"/>
      <c r="B21" s="4" t="s">
        <v>1</v>
      </c>
      <c r="C21" s="74">
        <f>[1]MP11222!$L$1466</f>
        <v>1308</v>
      </c>
      <c r="D21" s="74">
        <f>[2]MP10122!$L$1466</f>
        <v>1400</v>
      </c>
      <c r="E21" s="74">
        <f>[3]MP10222!$L$1466</f>
        <v>1388</v>
      </c>
      <c r="F21" s="74">
        <f>[4]MP10322!$L$1466</f>
        <v>1247</v>
      </c>
      <c r="G21" s="74">
        <f>[5]MP10422!$L$1466</f>
        <v>1094</v>
      </c>
      <c r="H21" s="74">
        <f>[6]MP10522!$L$1466</f>
        <v>1014</v>
      </c>
      <c r="I21" s="74">
        <f>[7]MP10622!$L$1466</f>
        <v>893</v>
      </c>
      <c r="J21" s="74">
        <f>[8]MP10722!$L$1466</f>
        <v>848</v>
      </c>
      <c r="K21" s="74">
        <f>[9]MP10822!$L$1466</f>
        <v>866</v>
      </c>
      <c r="L21" s="74">
        <f>[10]MP10922!$L$1466</f>
        <v>906</v>
      </c>
      <c r="M21" s="74">
        <f>[11]MP11022!$L$1466</f>
        <v>905</v>
      </c>
      <c r="N21" s="74">
        <f>[12]MP11122!$L$1466</f>
        <v>937</v>
      </c>
      <c r="O21" s="74"/>
      <c r="P21" s="119">
        <f t="shared" si="0"/>
        <v>32</v>
      </c>
      <c r="Q21" s="170">
        <f t="shared" si="1"/>
        <v>3.535911602209945</v>
      </c>
      <c r="R21" s="168">
        <f t="shared" si="2"/>
        <v>-371</v>
      </c>
      <c r="S21" s="120">
        <f t="shared" si="3"/>
        <v>-28.363914373088683</v>
      </c>
    </row>
    <row r="22" spans="1:19" ht="20.100000000000001" customHeight="1" thickBot="1" x14ac:dyDescent="0.25">
      <c r="A22" s="201" t="s">
        <v>17</v>
      </c>
      <c r="B22" s="3" t="s">
        <v>0</v>
      </c>
      <c r="C22" s="61">
        <f>[1]MP11222!$K$1649</f>
        <v>2813</v>
      </c>
      <c r="D22" s="61">
        <f>[2]MP10122!$K$1649</f>
        <v>2832</v>
      </c>
      <c r="E22" s="61">
        <f>[3]MP10222!$K$1649</f>
        <v>2813</v>
      </c>
      <c r="F22" s="61">
        <f>[4]MP10322!$K$1649</f>
        <v>2674</v>
      </c>
      <c r="G22" s="61">
        <f>[5]MP10422!$K$1649</f>
        <v>2455</v>
      </c>
      <c r="H22" s="61">
        <f>[6]MP10522!$K$1649</f>
        <v>2268</v>
      </c>
      <c r="I22" s="61">
        <f>[7]MP10622!$K$1649</f>
        <v>2173</v>
      </c>
      <c r="J22" s="61">
        <f>[8]MP10722!$K$1649</f>
        <v>2230</v>
      </c>
      <c r="K22" s="61">
        <f>[9]MP10822!$K$1649</f>
        <v>2300</v>
      </c>
      <c r="L22" s="61">
        <f>[10]MP10922!$K$1649</f>
        <v>2316</v>
      </c>
      <c r="M22" s="61">
        <f>[11]MP11022!$K$1649</f>
        <v>2241</v>
      </c>
      <c r="N22" s="61">
        <f>[12]MP11122!$K$1649</f>
        <v>2316</v>
      </c>
      <c r="O22" s="61"/>
      <c r="P22" s="117">
        <f t="shared" si="0"/>
        <v>75</v>
      </c>
      <c r="Q22" s="118">
        <f t="shared" si="1"/>
        <v>3.3467202141900936</v>
      </c>
      <c r="R22" s="167">
        <f t="shared" si="2"/>
        <v>-497</v>
      </c>
      <c r="S22" s="118">
        <f t="shared" si="3"/>
        <v>-17.667970138642019</v>
      </c>
    </row>
    <row r="23" spans="1:19" ht="20.100000000000001" customHeight="1" thickBot="1" x14ac:dyDescent="0.25">
      <c r="A23" s="201"/>
      <c r="B23" s="4" t="s">
        <v>1</v>
      </c>
      <c r="C23" s="74">
        <f>[1]MP11222!$L$1649</f>
        <v>1734</v>
      </c>
      <c r="D23" s="74">
        <f>[2]MP10122!$L$1649</f>
        <v>1727</v>
      </c>
      <c r="E23" s="74">
        <f>[3]MP10222!$L$1649</f>
        <v>1677</v>
      </c>
      <c r="F23" s="74">
        <f>[4]MP10322!$L$1649</f>
        <v>1607</v>
      </c>
      <c r="G23" s="74">
        <f>[5]MP10422!$L$1649</f>
        <v>1497</v>
      </c>
      <c r="H23" s="74">
        <f>[6]MP10522!$L$1649</f>
        <v>1382</v>
      </c>
      <c r="I23" s="74">
        <f>[7]MP10622!$L$1649</f>
        <v>1347</v>
      </c>
      <c r="J23" s="74">
        <f>[8]MP10722!$L$1649</f>
        <v>1390</v>
      </c>
      <c r="K23" s="74">
        <f>[9]MP10822!$L$1649</f>
        <v>1461</v>
      </c>
      <c r="L23" s="74">
        <f>[10]MP10922!$L$1649</f>
        <v>1450</v>
      </c>
      <c r="M23" s="74">
        <f>[11]MP11022!$L$1649</f>
        <v>1429</v>
      </c>
      <c r="N23" s="74">
        <f>[12]MP11122!$L$1649</f>
        <v>1468</v>
      </c>
      <c r="O23" s="74"/>
      <c r="P23" s="119">
        <f t="shared" si="0"/>
        <v>39</v>
      </c>
      <c r="Q23" s="170">
        <f t="shared" si="1"/>
        <v>2.7291812456263118</v>
      </c>
      <c r="R23" s="168">
        <f t="shared" si="2"/>
        <v>-266</v>
      </c>
      <c r="S23" s="120">
        <f t="shared" si="3"/>
        <v>-15.340253748558247</v>
      </c>
    </row>
    <row r="24" spans="1:19" ht="20.100000000000001" customHeight="1" thickBot="1" x14ac:dyDescent="0.25">
      <c r="A24" s="202" t="s">
        <v>18</v>
      </c>
      <c r="B24" s="3" t="s">
        <v>0</v>
      </c>
      <c r="C24" s="61">
        <f>[1]MP11222!$K$1832</f>
        <v>2060</v>
      </c>
      <c r="D24" s="61">
        <f>[2]MP10122!$K$1832</f>
        <v>1956</v>
      </c>
      <c r="E24" s="61">
        <f>[3]MP10222!$K$1832</f>
        <v>1857</v>
      </c>
      <c r="F24" s="61">
        <f>[4]MP10322!$K$1832</f>
        <v>1747</v>
      </c>
      <c r="G24" s="61">
        <f>[5]MP10422!$K$1832</f>
        <v>1515</v>
      </c>
      <c r="H24" s="61">
        <f>[6]MP10522!$K$1832</f>
        <v>1297</v>
      </c>
      <c r="I24" s="61">
        <f>[7]MP10622!$K$1832</f>
        <v>1128</v>
      </c>
      <c r="J24" s="61">
        <f>[8]MP10722!$K$1832</f>
        <v>1053</v>
      </c>
      <c r="K24" s="61">
        <f>[9]MP10822!$K$1832</f>
        <v>1092</v>
      </c>
      <c r="L24" s="61">
        <f>[10]MP10922!$K$1832</f>
        <v>1236</v>
      </c>
      <c r="M24" s="61">
        <f>[11]MP11022!$K$1832</f>
        <v>1382</v>
      </c>
      <c r="N24" s="61">
        <f>[12]MP11122!$K$1832</f>
        <v>1523</v>
      </c>
      <c r="O24" s="61"/>
      <c r="P24" s="117">
        <f t="shared" si="0"/>
        <v>141</v>
      </c>
      <c r="Q24" s="118">
        <f t="shared" si="1"/>
        <v>10.202604920405211</v>
      </c>
      <c r="R24" s="167">
        <f t="shared" si="2"/>
        <v>-537</v>
      </c>
      <c r="S24" s="118">
        <f t="shared" si="3"/>
        <v>-26.067961165048541</v>
      </c>
    </row>
    <row r="25" spans="1:19" ht="20.100000000000001" customHeight="1" thickBot="1" x14ac:dyDescent="0.25">
      <c r="A25" s="202"/>
      <c r="B25" s="4" t="s">
        <v>1</v>
      </c>
      <c r="C25" s="74">
        <f>[1]MP11222!$L$1832</f>
        <v>1269</v>
      </c>
      <c r="D25" s="74">
        <f>[2]MP10122!$L$1832</f>
        <v>1153</v>
      </c>
      <c r="E25" s="74">
        <f>[3]MP10222!$L$1832</f>
        <v>1050</v>
      </c>
      <c r="F25" s="74">
        <f>[4]MP10322!$L$1832</f>
        <v>1016</v>
      </c>
      <c r="G25" s="74">
        <f>[5]MP10422!$L$1832</f>
        <v>888</v>
      </c>
      <c r="H25" s="74">
        <f>[6]MP10522!$L$1832</f>
        <v>773</v>
      </c>
      <c r="I25" s="74">
        <f>[7]MP10622!$L$1832</f>
        <v>679</v>
      </c>
      <c r="J25" s="74">
        <f>[8]MP10722!$L$1832</f>
        <v>644</v>
      </c>
      <c r="K25" s="74">
        <f>[9]MP10822!$L$1832</f>
        <v>671</v>
      </c>
      <c r="L25" s="74">
        <f>[10]MP10922!$L$1832</f>
        <v>773</v>
      </c>
      <c r="M25" s="74">
        <f>[11]MP11022!$L$1832</f>
        <v>863</v>
      </c>
      <c r="N25" s="74">
        <f>[12]MP11122!$L$1832</f>
        <v>944</v>
      </c>
      <c r="O25" s="74"/>
      <c r="P25" s="119">
        <f t="shared" si="0"/>
        <v>81</v>
      </c>
      <c r="Q25" s="170">
        <f t="shared" si="1"/>
        <v>9.3858632676709153</v>
      </c>
      <c r="R25" s="168">
        <f t="shared" si="2"/>
        <v>-325</v>
      </c>
      <c r="S25" s="120">
        <f t="shared" si="3"/>
        <v>-25.610717100078801</v>
      </c>
    </row>
    <row r="26" spans="1:19" ht="20.100000000000001" customHeight="1" thickBot="1" x14ac:dyDescent="0.25">
      <c r="A26" s="201" t="s">
        <v>19</v>
      </c>
      <c r="B26" s="3" t="s">
        <v>0</v>
      </c>
      <c r="C26" s="61">
        <f>[1]MP11222!$K$2015</f>
        <v>2600</v>
      </c>
      <c r="D26" s="61">
        <f>[2]MP10122!$K$2015</f>
        <v>2820</v>
      </c>
      <c r="E26" s="61">
        <f>[3]MP10222!$K$2015</f>
        <v>2768</v>
      </c>
      <c r="F26" s="61">
        <f>[4]MP10322!$K$2015</f>
        <v>2630</v>
      </c>
      <c r="G26" s="61">
        <f>[5]MP10422!$K$2015</f>
        <v>2373</v>
      </c>
      <c r="H26" s="61">
        <f>[6]MP10522!$K$2015</f>
        <v>2185</v>
      </c>
      <c r="I26" s="61">
        <f>[7]MP10622!$K$2015</f>
        <v>1935</v>
      </c>
      <c r="J26" s="61">
        <f>[8]MP10722!$K$2015</f>
        <v>1717</v>
      </c>
      <c r="K26" s="61">
        <f>[9]MP10822!$K$2015</f>
        <v>1751</v>
      </c>
      <c r="L26" s="61">
        <f>[10]MP10922!$K$2015</f>
        <v>1975</v>
      </c>
      <c r="M26" s="61">
        <f>[11]MP11022!$K$2015</f>
        <v>2139</v>
      </c>
      <c r="N26" s="61">
        <f>[12]MP11122!$K$2015</f>
        <v>2163</v>
      </c>
      <c r="O26" s="61"/>
      <c r="P26" s="117">
        <f t="shared" si="0"/>
        <v>24</v>
      </c>
      <c r="Q26" s="118">
        <f t="shared" si="1"/>
        <v>1.1220196353436185</v>
      </c>
      <c r="R26" s="167">
        <f t="shared" si="2"/>
        <v>-437</v>
      </c>
      <c r="S26" s="118">
        <f t="shared" si="3"/>
        <v>-16.807692307692307</v>
      </c>
    </row>
    <row r="27" spans="1:19" ht="20.100000000000001" customHeight="1" thickBot="1" x14ac:dyDescent="0.25">
      <c r="A27" s="201"/>
      <c r="B27" s="4" t="s">
        <v>1</v>
      </c>
      <c r="C27" s="74">
        <f>[1]MP11222!$L$2015</f>
        <v>1472</v>
      </c>
      <c r="D27" s="74">
        <f>[2]MP10122!$L$2015</f>
        <v>1525</v>
      </c>
      <c r="E27" s="74">
        <f>[3]MP10222!$L$2015</f>
        <v>1496</v>
      </c>
      <c r="F27" s="74">
        <f>[4]MP10322!$L$2015</f>
        <v>1452</v>
      </c>
      <c r="G27" s="74">
        <f>[5]MP10422!$L$2015</f>
        <v>1336</v>
      </c>
      <c r="H27" s="74">
        <f>[6]MP10522!$L$2015</f>
        <v>1214</v>
      </c>
      <c r="I27" s="74">
        <f>[7]MP10622!$L$2015</f>
        <v>1097</v>
      </c>
      <c r="J27" s="74">
        <f>[8]MP10722!$L$2015</f>
        <v>971</v>
      </c>
      <c r="K27" s="74">
        <f>[9]MP10822!$L$2015</f>
        <v>1017</v>
      </c>
      <c r="L27" s="74">
        <f>[10]MP10922!$L$2015</f>
        <v>1152</v>
      </c>
      <c r="M27" s="74">
        <f>[11]MP11022!$L$2015</f>
        <v>1237</v>
      </c>
      <c r="N27" s="74">
        <f>[12]MP11122!$L$2015</f>
        <v>1225</v>
      </c>
      <c r="O27" s="74"/>
      <c r="P27" s="119">
        <f t="shared" si="0"/>
        <v>-12</v>
      </c>
      <c r="Q27" s="170">
        <f t="shared" si="1"/>
        <v>-0.97008892481810838</v>
      </c>
      <c r="R27" s="168">
        <f t="shared" si="2"/>
        <v>-247</v>
      </c>
      <c r="S27" s="120">
        <f t="shared" si="3"/>
        <v>-16.779891304347828</v>
      </c>
    </row>
    <row r="28" spans="1:19" ht="20.100000000000001" customHeight="1" thickBot="1" x14ac:dyDescent="0.25">
      <c r="A28" s="201" t="s">
        <v>20</v>
      </c>
      <c r="B28" s="3" t="s">
        <v>0</v>
      </c>
      <c r="C28" s="61">
        <f>[1]MP11222!$K$2198</f>
        <v>3943</v>
      </c>
      <c r="D28" s="61">
        <f>[2]MP10122!$K$2198</f>
        <v>4080</v>
      </c>
      <c r="E28" s="61">
        <f>[3]MP10222!$K$2198</f>
        <v>4020</v>
      </c>
      <c r="F28" s="61">
        <f>[4]MP10322!$K$2198</f>
        <v>3876</v>
      </c>
      <c r="G28" s="61">
        <f>[5]MP10422!$K$2198</f>
        <v>3599</v>
      </c>
      <c r="H28" s="61">
        <f>[6]MP10522!$K$2198</f>
        <v>3411</v>
      </c>
      <c r="I28" s="61">
        <f>[7]MP10622!$K$2198</f>
        <v>3158</v>
      </c>
      <c r="J28" s="61">
        <f>[8]MP10722!$K$2198</f>
        <v>2944</v>
      </c>
      <c r="K28" s="61">
        <f>[9]MP10822!$K$2198</f>
        <v>2860</v>
      </c>
      <c r="L28" s="61">
        <f>[10]MP10922!$K$2198</f>
        <v>2803</v>
      </c>
      <c r="M28" s="61">
        <f>[11]MP11022!$K$2198</f>
        <v>2775</v>
      </c>
      <c r="N28" s="61">
        <f>[12]MP11122!$K$2198</f>
        <v>2747</v>
      </c>
      <c r="O28" s="61"/>
      <c r="P28" s="117">
        <f t="shared" si="0"/>
        <v>-28</v>
      </c>
      <c r="Q28" s="118">
        <f t="shared" si="1"/>
        <v>-1.0090090090090089</v>
      </c>
      <c r="R28" s="167">
        <f t="shared" si="2"/>
        <v>-1196</v>
      </c>
      <c r="S28" s="118">
        <f t="shared" si="3"/>
        <v>-30.332234339335528</v>
      </c>
    </row>
    <row r="29" spans="1:19" ht="20.100000000000001" customHeight="1" thickBot="1" x14ac:dyDescent="0.25">
      <c r="A29" s="201"/>
      <c r="B29" s="4" t="s">
        <v>1</v>
      </c>
      <c r="C29" s="63">
        <f>[1]MP11222!$L$2198</f>
        <v>2199</v>
      </c>
      <c r="D29" s="63">
        <f>[2]MP10122!$L$2198</f>
        <v>2230</v>
      </c>
      <c r="E29" s="63">
        <f>[3]MP10222!$L$2198</f>
        <v>2181</v>
      </c>
      <c r="F29" s="63">
        <f>[4]MP10322!$L$2198</f>
        <v>2107</v>
      </c>
      <c r="G29" s="63">
        <f>[5]MP10422!$L$2198</f>
        <v>1969</v>
      </c>
      <c r="H29" s="63">
        <f>[6]MP10522!$L$2198</f>
        <v>1873</v>
      </c>
      <c r="I29" s="63">
        <f>[7]MP10622!$L$2198</f>
        <v>1770</v>
      </c>
      <c r="J29" s="63">
        <f>[8]MP10722!$L$2198</f>
        <v>1664</v>
      </c>
      <c r="K29" s="63">
        <f>[9]MP10822!$L$2198</f>
        <v>1636</v>
      </c>
      <c r="L29" s="63">
        <f>[10]MP10922!$L$2198</f>
        <v>1608</v>
      </c>
      <c r="M29" s="63">
        <f>[11]MP11022!$L$2198</f>
        <v>1576</v>
      </c>
      <c r="N29" s="63">
        <f>[12]MP11122!$L$2198</f>
        <v>1585</v>
      </c>
      <c r="O29" s="63"/>
      <c r="P29" s="119">
        <f t="shared" si="0"/>
        <v>9</v>
      </c>
      <c r="Q29" s="170">
        <f t="shared" si="1"/>
        <v>0.57106598984771573</v>
      </c>
      <c r="R29" s="168">
        <f t="shared" si="2"/>
        <v>-614</v>
      </c>
      <c r="S29" s="120">
        <f t="shared" si="3"/>
        <v>-27.921782628467483</v>
      </c>
    </row>
    <row r="30" spans="1:19" ht="20.100000000000001" customHeight="1" thickBot="1" x14ac:dyDescent="0.25">
      <c r="A30" s="202" t="s">
        <v>21</v>
      </c>
      <c r="B30" s="3" t="s">
        <v>0</v>
      </c>
      <c r="C30" s="75">
        <f>[1]MP11222!$K$2381</f>
        <v>3762</v>
      </c>
      <c r="D30" s="75">
        <f>[2]MP10122!$K$2381</f>
        <v>3803</v>
      </c>
      <c r="E30" s="75">
        <f>[3]MP10222!$K$2381</f>
        <v>3333</v>
      </c>
      <c r="F30" s="75">
        <f>[4]MP10322!$K$2381</f>
        <v>3041</v>
      </c>
      <c r="G30" s="75">
        <f>[5]MP10422!$K$2381</f>
        <v>2780</v>
      </c>
      <c r="H30" s="75">
        <f>[6]MP10522!$K$2381</f>
        <v>2611</v>
      </c>
      <c r="I30" s="75">
        <f>[7]MP10622!$K$2381</f>
        <v>2569</v>
      </c>
      <c r="J30" s="75">
        <f>[8]MP10722!$K$2381</f>
        <v>2548</v>
      </c>
      <c r="K30" s="75">
        <f>[9]MP10822!$K$2381</f>
        <v>2549</v>
      </c>
      <c r="L30" s="75">
        <f>[10]MP10922!$K$2381</f>
        <v>2568</v>
      </c>
      <c r="M30" s="75">
        <f>[11]MP11022!$K$2381</f>
        <v>2386</v>
      </c>
      <c r="N30" s="75">
        <f>[12]MP11122!$K$2381</f>
        <v>2331</v>
      </c>
      <c r="O30" s="75"/>
      <c r="P30" s="117">
        <f t="shared" si="0"/>
        <v>-55</v>
      </c>
      <c r="Q30" s="118">
        <f t="shared" si="1"/>
        <v>-2.305113160100587</v>
      </c>
      <c r="R30" s="167">
        <f t="shared" si="2"/>
        <v>-1431</v>
      </c>
      <c r="S30" s="118">
        <f t="shared" si="3"/>
        <v>-38.038277511961724</v>
      </c>
    </row>
    <row r="31" spans="1:19" ht="20.100000000000001" customHeight="1" thickBot="1" x14ac:dyDescent="0.25">
      <c r="A31" s="202"/>
      <c r="B31" s="4" t="s">
        <v>1</v>
      </c>
      <c r="C31" s="74">
        <f>[1]MP11222!$L$2381</f>
        <v>2358</v>
      </c>
      <c r="D31" s="74">
        <f>[2]MP10122!$L$2381</f>
        <v>2262</v>
      </c>
      <c r="E31" s="74">
        <f>[3]MP10222!$L$2381</f>
        <v>1928</v>
      </c>
      <c r="F31" s="74">
        <f>[4]MP10322!$L$2381</f>
        <v>1830</v>
      </c>
      <c r="G31" s="74">
        <f>[5]MP10422!$L$2381</f>
        <v>1702</v>
      </c>
      <c r="H31" s="74">
        <f>[6]MP10522!$L$2381</f>
        <v>1637</v>
      </c>
      <c r="I31" s="74">
        <f>[7]MP10622!$L$2381</f>
        <v>1658</v>
      </c>
      <c r="J31" s="74">
        <f>[8]MP10722!$L$2381</f>
        <v>1676</v>
      </c>
      <c r="K31" s="74">
        <f>[9]MP10822!$L$2381</f>
        <v>1703</v>
      </c>
      <c r="L31" s="74">
        <f>[10]MP10922!$L$2381</f>
        <v>1684</v>
      </c>
      <c r="M31" s="74">
        <f>[11]MP11022!$L$2381</f>
        <v>1563</v>
      </c>
      <c r="N31" s="74">
        <f>[12]MP11122!$L$2381</f>
        <v>1529</v>
      </c>
      <c r="O31" s="74"/>
      <c r="P31" s="119">
        <f t="shared" si="0"/>
        <v>-34</v>
      </c>
      <c r="Q31" s="170">
        <f t="shared" si="1"/>
        <v>-2.1753039027511196</v>
      </c>
      <c r="R31" s="168">
        <f t="shared" si="2"/>
        <v>-829</v>
      </c>
      <c r="S31" s="120">
        <f t="shared" si="3"/>
        <v>-35.156912637828668</v>
      </c>
    </row>
    <row r="32" spans="1:19" ht="20.100000000000001" customHeight="1" x14ac:dyDescent="0.2">
      <c r="A32" s="206" t="s">
        <v>22</v>
      </c>
      <c r="B32" s="3" t="s">
        <v>0</v>
      </c>
      <c r="C32" s="61">
        <f>[1]MP11222!$K$2930</f>
        <v>1632</v>
      </c>
      <c r="D32" s="61">
        <f>[2]MP10122!$K$2930</f>
        <v>1732</v>
      </c>
      <c r="E32" s="61">
        <f>[3]MP10222!$K$2930</f>
        <v>1710</v>
      </c>
      <c r="F32" s="61">
        <f>[4]MP10322!$K$2930</f>
        <v>1583</v>
      </c>
      <c r="G32" s="61">
        <f>[5]MP10422!$K$2930</f>
        <v>1539</v>
      </c>
      <c r="H32" s="61">
        <f>[6]MP10522!$K$2930</f>
        <v>1445</v>
      </c>
      <c r="I32" s="61">
        <f>[7]MP10622!$K$2930</f>
        <v>1325</v>
      </c>
      <c r="J32" s="61">
        <f>[8]MP10722!$K$2930</f>
        <v>1297</v>
      </c>
      <c r="K32" s="61">
        <f>[9]MP10822!$K$2930</f>
        <v>1323</v>
      </c>
      <c r="L32" s="61">
        <f>[10]MP10922!$K$2930</f>
        <v>1278</v>
      </c>
      <c r="M32" s="61">
        <f>[11]MP11022!$K$2930</f>
        <v>1188</v>
      </c>
      <c r="N32" s="61">
        <f>[12]MP11122!$K$2930</f>
        <v>1183</v>
      </c>
      <c r="O32" s="61"/>
      <c r="P32" s="117">
        <f t="shared" si="0"/>
        <v>-5</v>
      </c>
      <c r="Q32" s="118">
        <f t="shared" si="1"/>
        <v>-0.42087542087542085</v>
      </c>
      <c r="R32" s="167">
        <f t="shared" si="2"/>
        <v>-449</v>
      </c>
      <c r="S32" s="118">
        <f t="shared" si="3"/>
        <v>-27.512254901960787</v>
      </c>
    </row>
    <row r="33" spans="1:37" ht="20.100000000000001" customHeight="1" thickBot="1" x14ac:dyDescent="0.25">
      <c r="A33" s="207"/>
      <c r="B33" s="4" t="s">
        <v>1</v>
      </c>
      <c r="C33" s="74">
        <f>[1]MP11222!$L$2930</f>
        <v>1089</v>
      </c>
      <c r="D33" s="74">
        <f>[2]MP10122!$L$2930</f>
        <v>1131</v>
      </c>
      <c r="E33" s="74">
        <f>[3]MP10222!$L$2930</f>
        <v>1117</v>
      </c>
      <c r="F33" s="74">
        <f>[4]MP10322!$L$2930</f>
        <v>1036</v>
      </c>
      <c r="G33" s="74">
        <f>[5]MP10422!$L$2930</f>
        <v>1014</v>
      </c>
      <c r="H33" s="74">
        <f>[6]MP10522!$L$2930</f>
        <v>971</v>
      </c>
      <c r="I33" s="74">
        <f>[7]MP10622!$L$2930</f>
        <v>931</v>
      </c>
      <c r="J33" s="74">
        <f>[8]MP10722!$L$2930</f>
        <v>909</v>
      </c>
      <c r="K33" s="74">
        <f>[9]MP10822!$L$2930</f>
        <v>948</v>
      </c>
      <c r="L33" s="74">
        <f>[10]MP10922!$L$2930</f>
        <v>934</v>
      </c>
      <c r="M33" s="74">
        <f>[11]MP11022!$L$2930</f>
        <v>881</v>
      </c>
      <c r="N33" s="74">
        <f>[12]MP11122!$L$2930</f>
        <v>878</v>
      </c>
      <c r="O33" s="74"/>
      <c r="P33" s="119">
        <f t="shared" si="0"/>
        <v>-3</v>
      </c>
      <c r="Q33" s="170">
        <f t="shared" si="1"/>
        <v>-0.34052213393870601</v>
      </c>
      <c r="R33" s="168">
        <f t="shared" si="2"/>
        <v>-211</v>
      </c>
      <c r="S33" s="120">
        <f t="shared" si="3"/>
        <v>-19.375573921028465</v>
      </c>
    </row>
    <row r="34" spans="1:37" ht="20.100000000000001" customHeight="1" thickBot="1" x14ac:dyDescent="0.25">
      <c r="A34" s="201" t="s">
        <v>23</v>
      </c>
      <c r="B34" s="3" t="s">
        <v>0</v>
      </c>
      <c r="C34" s="61">
        <f>[1]MP11222!$K$2564</f>
        <v>3170</v>
      </c>
      <c r="D34" s="61">
        <f>[2]MP10122!$K$2564</f>
        <v>3404</v>
      </c>
      <c r="E34" s="61">
        <f>[3]MP10222!$K$2564</f>
        <v>3479</v>
      </c>
      <c r="F34" s="61">
        <f>[4]MP10322!$K$2564</f>
        <v>3330</v>
      </c>
      <c r="G34" s="61">
        <f>[5]MP10422!$K$2564</f>
        <v>3113</v>
      </c>
      <c r="H34" s="61">
        <f>[6]MP10522!$K$2564</f>
        <v>3077</v>
      </c>
      <c r="I34" s="61">
        <f>[7]MP10622!$K$2564</f>
        <v>3007</v>
      </c>
      <c r="J34" s="61">
        <f>[8]MP10722!$K$2564</f>
        <v>3047</v>
      </c>
      <c r="K34" s="61">
        <f>[9]MP10822!$K$2564</f>
        <v>3080</v>
      </c>
      <c r="L34" s="61">
        <f>[10]MP10922!$K$2564</f>
        <v>3005</v>
      </c>
      <c r="M34" s="61">
        <f>[11]MP11022!$K$2564</f>
        <v>2858</v>
      </c>
      <c r="N34" s="61">
        <f>[12]MP11122!$K$2564</f>
        <v>2833</v>
      </c>
      <c r="O34" s="61"/>
      <c r="P34" s="117">
        <f t="shared" si="0"/>
        <v>-25</v>
      </c>
      <c r="Q34" s="118">
        <f t="shared" si="1"/>
        <v>-0.87473757872638203</v>
      </c>
      <c r="R34" s="167">
        <f t="shared" si="2"/>
        <v>-337</v>
      </c>
      <c r="S34" s="118">
        <f t="shared" si="3"/>
        <v>-10.630914826498422</v>
      </c>
    </row>
    <row r="35" spans="1:37" ht="20.100000000000001" customHeight="1" thickBot="1" x14ac:dyDescent="0.25">
      <c r="A35" s="201"/>
      <c r="B35" s="4" t="s">
        <v>1</v>
      </c>
      <c r="C35" s="63">
        <f>[1]MP11222!$L$2564</f>
        <v>1999</v>
      </c>
      <c r="D35" s="63">
        <f>[2]MP10122!$L$2564</f>
        <v>2107</v>
      </c>
      <c r="E35" s="63">
        <f>[3]MP10222!$L$2564</f>
        <v>2152</v>
      </c>
      <c r="F35" s="63">
        <f>[4]MP10322!$L$2564</f>
        <v>2067</v>
      </c>
      <c r="G35" s="63">
        <f>[5]MP10422!$L$2564</f>
        <v>1957</v>
      </c>
      <c r="H35" s="63">
        <f>[6]MP10522!$L$2564</f>
        <v>1947</v>
      </c>
      <c r="I35" s="63">
        <f>[7]MP10622!$L$2564</f>
        <v>1943</v>
      </c>
      <c r="J35" s="63">
        <f>[8]MP10722!$L$2564</f>
        <v>1998</v>
      </c>
      <c r="K35" s="63">
        <f>[9]MP10822!$L$2564</f>
        <v>2036</v>
      </c>
      <c r="L35" s="63">
        <f>[10]MP10922!$L$2564</f>
        <v>1990</v>
      </c>
      <c r="M35" s="63">
        <f>[11]MP11022!$L$2564</f>
        <v>1894</v>
      </c>
      <c r="N35" s="63">
        <f>[12]MP11122!$L$2564</f>
        <v>1899</v>
      </c>
      <c r="O35" s="63"/>
      <c r="P35" s="119">
        <f t="shared" si="0"/>
        <v>5</v>
      </c>
      <c r="Q35" s="170">
        <f t="shared" si="1"/>
        <v>0.26399155227032733</v>
      </c>
      <c r="R35" s="168">
        <f t="shared" si="2"/>
        <v>-100</v>
      </c>
      <c r="S35" s="120">
        <f t="shared" si="3"/>
        <v>-5.0025012506253121</v>
      </c>
    </row>
    <row r="36" spans="1:37" ht="20.100000000000001" customHeight="1" x14ac:dyDescent="0.2">
      <c r="A36" s="203" t="s">
        <v>24</v>
      </c>
      <c r="B36" s="3" t="s">
        <v>0</v>
      </c>
      <c r="C36" s="75">
        <f>[1]MP11222!$K$2747</f>
        <v>5916</v>
      </c>
      <c r="D36" s="75">
        <f>[2]MP10122!$K$2747</f>
        <v>6062</v>
      </c>
      <c r="E36" s="75">
        <f>[3]MP10222!$K$2747</f>
        <v>5877</v>
      </c>
      <c r="F36" s="75">
        <f>[4]MP10322!$K$2747</f>
        <v>5144</v>
      </c>
      <c r="G36" s="75">
        <f>[5]MP10422!$K$2747</f>
        <v>4775</v>
      </c>
      <c r="H36" s="75">
        <f>[6]MP10522!$K$2747</f>
        <v>4681</v>
      </c>
      <c r="I36" s="75">
        <f>[7]MP10622!$K$2747</f>
        <v>4380</v>
      </c>
      <c r="J36" s="75">
        <f>[8]MP10722!$K$2747</f>
        <v>4290</v>
      </c>
      <c r="K36" s="75">
        <f>[9]MP10822!$K$2747</f>
        <v>4332</v>
      </c>
      <c r="L36" s="75">
        <f>[10]MP10922!$K$2747</f>
        <v>4328</v>
      </c>
      <c r="M36" s="75">
        <f>[11]MP11022!$K$2747</f>
        <v>4282</v>
      </c>
      <c r="N36" s="75">
        <f>[12]MP11122!$K$2747</f>
        <v>4308</v>
      </c>
      <c r="O36" s="75"/>
      <c r="P36" s="117">
        <f t="shared" si="0"/>
        <v>26</v>
      </c>
      <c r="Q36" s="118">
        <f t="shared" si="1"/>
        <v>0.60719290051377861</v>
      </c>
      <c r="R36" s="167">
        <f t="shared" si="2"/>
        <v>-1608</v>
      </c>
      <c r="S36" s="118">
        <f t="shared" si="3"/>
        <v>-27.180527383367142</v>
      </c>
    </row>
    <row r="37" spans="1:37" ht="20.100000000000001" customHeight="1" thickBot="1" x14ac:dyDescent="0.25">
      <c r="A37" s="205"/>
      <c r="B37" s="94" t="s">
        <v>1</v>
      </c>
      <c r="C37" s="74">
        <f>[1]MP11222!$L$2747</f>
        <v>3820</v>
      </c>
      <c r="D37" s="74">
        <f>[2]MP10122!$L$2747</f>
        <v>3891</v>
      </c>
      <c r="E37" s="74">
        <f>[3]MP10222!$L$2747</f>
        <v>3744</v>
      </c>
      <c r="F37" s="74">
        <f>[4]MP10322!$L$2747</f>
        <v>3298</v>
      </c>
      <c r="G37" s="74">
        <f>[5]MP10422!$L$2747</f>
        <v>3112</v>
      </c>
      <c r="H37" s="74">
        <f>[6]MP10522!$L$2747</f>
        <v>3041</v>
      </c>
      <c r="I37" s="74">
        <f>[7]MP10622!$L$2747</f>
        <v>2903</v>
      </c>
      <c r="J37" s="74">
        <f>[8]MP10722!$L$2747</f>
        <v>2916</v>
      </c>
      <c r="K37" s="74">
        <f>[9]MP10822!$L$2747</f>
        <v>2967</v>
      </c>
      <c r="L37" s="74">
        <f>[10]MP10922!$L$2747</f>
        <v>2898</v>
      </c>
      <c r="M37" s="74">
        <f>[11]MP11022!$L$2747</f>
        <v>2864</v>
      </c>
      <c r="N37" s="74">
        <f>[12]MP11122!$L$2747</f>
        <v>2892</v>
      </c>
      <c r="O37" s="74"/>
      <c r="P37" s="119">
        <f t="shared" si="0"/>
        <v>28</v>
      </c>
      <c r="Q37" s="170">
        <f t="shared" si="1"/>
        <v>0.97765363128491622</v>
      </c>
      <c r="R37" s="168">
        <f t="shared" si="2"/>
        <v>-928</v>
      </c>
      <c r="S37" s="120">
        <f t="shared" si="3"/>
        <v>-24.293193717277486</v>
      </c>
    </row>
    <row r="38" spans="1:37" ht="22.5" customHeight="1" thickBot="1" x14ac:dyDescent="0.25">
      <c r="A38" s="208" t="s">
        <v>35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10"/>
      <c r="T38" s="77"/>
    </row>
    <row r="39" spans="1:37" ht="20.100000000000001" customHeight="1" thickBot="1" x14ac:dyDescent="0.25">
      <c r="A39" s="201" t="s">
        <v>36</v>
      </c>
      <c r="B39" s="1" t="s">
        <v>0</v>
      </c>
      <c r="C39" s="62">
        <f>[1]MP11222!$K$3113</f>
        <v>7986</v>
      </c>
      <c r="D39" s="62">
        <f>[2]MP10122!$K$3113</f>
        <v>8341</v>
      </c>
      <c r="E39" s="62">
        <f>[3]MP10222!$K$3113</f>
        <v>8471</v>
      </c>
      <c r="F39" s="62">
        <f>[4]MP10322!$K$3113</f>
        <v>8462</v>
      </c>
      <c r="G39" s="62">
        <f>[5]MP10422!$K$3113</f>
        <v>8142</v>
      </c>
      <c r="H39" s="62">
        <f>[6]MP10522!$K$3113</f>
        <v>8018</v>
      </c>
      <c r="I39" s="62">
        <f>[7]MP10622!$K$3113</f>
        <v>7643</v>
      </c>
      <c r="J39" s="62">
        <f>[8]MP10722!$K$3113</f>
        <v>7589</v>
      </c>
      <c r="K39" s="62">
        <f>[9]MP10822!$K$3113</f>
        <v>7774</v>
      </c>
      <c r="L39" s="62">
        <f>[10]MP10922!$K$3113</f>
        <v>7629</v>
      </c>
      <c r="M39" s="62">
        <f>[11]MP11022!$K$3113</f>
        <v>7060</v>
      </c>
      <c r="N39" s="62">
        <f>[12]MP11122!$K$3113</f>
        <v>7054</v>
      </c>
      <c r="O39" s="62"/>
      <c r="P39" s="117">
        <f t="shared" ref="P39:P48" si="4">N39-M39</f>
        <v>-6</v>
      </c>
      <c r="Q39" s="118">
        <f t="shared" ref="Q39:Q50" si="5">(P39/M39)*100</f>
        <v>-8.4985835694050993E-2</v>
      </c>
      <c r="R39" s="167">
        <f t="shared" ref="R39:R50" si="6">N39-C39</f>
        <v>-932</v>
      </c>
      <c r="S39" s="118">
        <f t="shared" ref="S39:S50" si="7">(R39/C39)*100</f>
        <v>-11.670423240671173</v>
      </c>
    </row>
    <row r="40" spans="1:37" ht="20.100000000000001" customHeight="1" thickBot="1" x14ac:dyDescent="0.25">
      <c r="A40" s="201"/>
      <c r="B40" s="2" t="s">
        <v>1</v>
      </c>
      <c r="C40" s="74">
        <f>[1]MP11222!$L$3113</f>
        <v>4502</v>
      </c>
      <c r="D40" s="74">
        <f>[2]MP10122!$L$3113</f>
        <v>4641</v>
      </c>
      <c r="E40" s="74">
        <f>[3]MP10222!$L$3113</f>
        <v>4712</v>
      </c>
      <c r="F40" s="74">
        <f>[4]MP10322!$L$3113</f>
        <v>4702</v>
      </c>
      <c r="G40" s="74">
        <f>[5]MP10422!$L$3113</f>
        <v>4549</v>
      </c>
      <c r="H40" s="74">
        <f>[6]MP10522!$L$3113</f>
        <v>4511</v>
      </c>
      <c r="I40" s="74">
        <f>[7]MP10622!$L$3113</f>
        <v>4369</v>
      </c>
      <c r="J40" s="74">
        <f>[8]MP10722!$L$3113</f>
        <v>4396</v>
      </c>
      <c r="K40" s="74">
        <f>[9]MP10822!$L$3113</f>
        <v>4565</v>
      </c>
      <c r="L40" s="74">
        <f>[10]MP10922!$L$3113</f>
        <v>4481</v>
      </c>
      <c r="M40" s="74">
        <f>[11]MP11022!$L$3113</f>
        <v>4126</v>
      </c>
      <c r="N40" s="74">
        <f>[12]MP11122!$L$3113</f>
        <v>4096</v>
      </c>
      <c r="O40" s="74"/>
      <c r="P40" s="144">
        <f t="shared" si="4"/>
        <v>-30</v>
      </c>
      <c r="Q40" s="170">
        <f t="shared" si="5"/>
        <v>-0.72709646146388762</v>
      </c>
      <c r="R40" s="168">
        <f t="shared" si="6"/>
        <v>-406</v>
      </c>
      <c r="S40" s="120">
        <f t="shared" si="7"/>
        <v>-9.0182141270546428</v>
      </c>
      <c r="T40" s="17"/>
    </row>
    <row r="41" spans="1:37" ht="20.100000000000001" customHeight="1" thickBot="1" x14ac:dyDescent="0.25">
      <c r="A41" s="201" t="s">
        <v>37</v>
      </c>
      <c r="B41" s="1" t="s">
        <v>0</v>
      </c>
      <c r="C41" s="61">
        <f>[1]MP11222!$K$3296</f>
        <v>4192</v>
      </c>
      <c r="D41" s="61">
        <f>[2]MP10122!$K$3296</f>
        <v>4209</v>
      </c>
      <c r="E41" s="61">
        <f>[3]MP10222!$K$3296</f>
        <v>4129</v>
      </c>
      <c r="F41" s="61">
        <f>[4]MP10322!$K$3296</f>
        <v>3981</v>
      </c>
      <c r="G41" s="61">
        <f>[5]MP10422!$K$3296</f>
        <v>3792</v>
      </c>
      <c r="H41" s="61">
        <f>[6]MP10522!$K$3296</f>
        <v>3624</v>
      </c>
      <c r="I41" s="61">
        <f>[7]MP10622!$K$3296</f>
        <v>3478</v>
      </c>
      <c r="J41" s="61">
        <f>[8]MP10722!$K$3296</f>
        <v>3449</v>
      </c>
      <c r="K41" s="61">
        <f>[9]MP10822!$K$3296</f>
        <v>3420</v>
      </c>
      <c r="L41" s="61">
        <f>[10]MP10922!$K$3296</f>
        <v>3416</v>
      </c>
      <c r="M41" s="61">
        <f>[11]MP11022!$K$3296</f>
        <v>3219</v>
      </c>
      <c r="N41" s="61">
        <f>[12]MP11122!$K$3296</f>
        <v>3154</v>
      </c>
      <c r="O41" s="61"/>
      <c r="P41" s="117">
        <f t="shared" si="4"/>
        <v>-65</v>
      </c>
      <c r="Q41" s="118">
        <f t="shared" si="5"/>
        <v>-2.019260639950295</v>
      </c>
      <c r="R41" s="167">
        <f t="shared" si="6"/>
        <v>-1038</v>
      </c>
      <c r="S41" s="118">
        <f t="shared" si="7"/>
        <v>-24.761450381679388</v>
      </c>
    </row>
    <row r="42" spans="1:37" ht="20.100000000000001" customHeight="1" thickBot="1" x14ac:dyDescent="0.25">
      <c r="A42" s="203"/>
      <c r="B42" s="4" t="s">
        <v>1</v>
      </c>
      <c r="C42" s="74">
        <f>[1]MP11222!$L$3296</f>
        <v>2552</v>
      </c>
      <c r="D42" s="74">
        <f>[2]MP10122!$L$3296</f>
        <v>2577</v>
      </c>
      <c r="E42" s="74">
        <f>[3]MP10222!$L$3296</f>
        <v>2493</v>
      </c>
      <c r="F42" s="74">
        <f>[4]MP10322!$L$3296</f>
        <v>2409</v>
      </c>
      <c r="G42" s="74">
        <f>[5]MP10422!$L$3296</f>
        <v>2319</v>
      </c>
      <c r="H42" s="74">
        <f>[6]MP10522!$L$3296</f>
        <v>2246</v>
      </c>
      <c r="I42" s="74">
        <f>[7]MP10622!$L$3296</f>
        <v>2160</v>
      </c>
      <c r="J42" s="74">
        <f>[8]MP10722!$L$3296</f>
        <v>2155</v>
      </c>
      <c r="K42" s="74">
        <f>[9]MP10822!$L$3296</f>
        <v>2166</v>
      </c>
      <c r="L42" s="74">
        <f>[10]MP10922!$L$3296</f>
        <v>2151</v>
      </c>
      <c r="M42" s="74">
        <f>[11]MP11022!$L$3296</f>
        <v>1993</v>
      </c>
      <c r="N42" s="74">
        <f>[12]MP11122!$L$3296</f>
        <v>1961</v>
      </c>
      <c r="O42" s="74"/>
      <c r="P42" s="144">
        <f t="shared" si="4"/>
        <v>-32</v>
      </c>
      <c r="Q42" s="170">
        <f t="shared" si="5"/>
        <v>-1.6056196688409432</v>
      </c>
      <c r="R42" s="168">
        <f t="shared" si="6"/>
        <v>-591</v>
      </c>
      <c r="S42" s="120">
        <f t="shared" si="7"/>
        <v>-23.158307210031349</v>
      </c>
    </row>
    <row r="43" spans="1:37" ht="20.100000000000001" customHeight="1" x14ac:dyDescent="0.2">
      <c r="A43" s="203" t="s">
        <v>38</v>
      </c>
      <c r="B43" s="56" t="s">
        <v>0</v>
      </c>
      <c r="C43" s="61">
        <f>[1]MP11222!$K$3479</f>
        <v>2208</v>
      </c>
      <c r="D43" s="61">
        <f>[2]MP10122!$K$3479</f>
        <v>2377</v>
      </c>
      <c r="E43" s="61">
        <f>[3]MP10222!$K$3479</f>
        <v>2317</v>
      </c>
      <c r="F43" s="61">
        <f>[4]MP10322!$K$3479</f>
        <v>2205</v>
      </c>
      <c r="G43" s="61">
        <f>[5]MP10422!$K$3479</f>
        <v>2090</v>
      </c>
      <c r="H43" s="61">
        <f>[6]MP10522!$K$3479</f>
        <v>2003</v>
      </c>
      <c r="I43" s="61">
        <f>[7]MP10622!$K$3479</f>
        <v>1826</v>
      </c>
      <c r="J43" s="61">
        <f>[8]MP10722!$K$3479</f>
        <v>1792</v>
      </c>
      <c r="K43" s="61">
        <f>[9]MP10822!$K$3479</f>
        <v>1788</v>
      </c>
      <c r="L43" s="61">
        <f>[10]MP10922!$K$3479</f>
        <v>1753</v>
      </c>
      <c r="M43" s="61">
        <f>[11]MP11022!$K$3479</f>
        <v>1663</v>
      </c>
      <c r="N43" s="61">
        <f>[12]MP11122!$K$3479</f>
        <v>1643</v>
      </c>
      <c r="O43" s="61"/>
      <c r="P43" s="117">
        <f t="shared" si="4"/>
        <v>-20</v>
      </c>
      <c r="Q43" s="118">
        <f t="shared" si="5"/>
        <v>-1.2026458208057726</v>
      </c>
      <c r="R43" s="167">
        <f t="shared" si="6"/>
        <v>-565</v>
      </c>
      <c r="S43" s="118">
        <f t="shared" si="7"/>
        <v>-25.588768115942027</v>
      </c>
    </row>
    <row r="44" spans="1:37" ht="20.100000000000001" customHeight="1" thickBot="1" x14ac:dyDescent="0.25">
      <c r="A44" s="204"/>
      <c r="B44" s="4" t="s">
        <v>1</v>
      </c>
      <c r="C44" s="74">
        <f>[1]MP11222!$L$3479</f>
        <v>1214</v>
      </c>
      <c r="D44" s="74">
        <f>[2]MP10122!$L$3479</f>
        <v>1289</v>
      </c>
      <c r="E44" s="74">
        <f>[3]MP10222!$L$3479</f>
        <v>1246</v>
      </c>
      <c r="F44" s="74">
        <f>[4]MP10322!$L$3479</f>
        <v>1179</v>
      </c>
      <c r="G44" s="74">
        <f>[5]MP10422!$L$3479</f>
        <v>1124</v>
      </c>
      <c r="H44" s="74">
        <f>[6]MP10522!$L$3479</f>
        <v>1087</v>
      </c>
      <c r="I44" s="74">
        <f>[7]MP10622!$L$3479</f>
        <v>1009</v>
      </c>
      <c r="J44" s="74">
        <f>[8]MP10722!$L$3479</f>
        <v>983</v>
      </c>
      <c r="K44" s="74">
        <f>[9]MP10822!$L$3479</f>
        <v>979</v>
      </c>
      <c r="L44" s="74">
        <f>[10]MP10922!$L$3479</f>
        <v>960</v>
      </c>
      <c r="M44" s="74">
        <f>[11]MP11022!$L$3479</f>
        <v>892</v>
      </c>
      <c r="N44" s="74">
        <f>[12]MP11122!$L$3479</f>
        <v>879</v>
      </c>
      <c r="O44" s="74"/>
      <c r="P44" s="144">
        <f t="shared" si="4"/>
        <v>-13</v>
      </c>
      <c r="Q44" s="170">
        <f t="shared" si="5"/>
        <v>-1.4573991031390134</v>
      </c>
      <c r="R44" s="168">
        <f t="shared" si="6"/>
        <v>-335</v>
      </c>
      <c r="S44" s="120">
        <f t="shared" si="7"/>
        <v>-27.594728171334431</v>
      </c>
    </row>
    <row r="45" spans="1:37" ht="20.100000000000001" customHeight="1" x14ac:dyDescent="0.2">
      <c r="A45" s="205" t="s">
        <v>39</v>
      </c>
      <c r="B45" s="56" t="s">
        <v>0</v>
      </c>
      <c r="C45" s="61">
        <f>[1]MP11222!$K$3662</f>
        <v>533</v>
      </c>
      <c r="D45" s="61">
        <f>[2]MP10122!$K$3662</f>
        <v>542</v>
      </c>
      <c r="E45" s="61">
        <f>[3]MP10222!$K$3662</f>
        <v>526</v>
      </c>
      <c r="F45" s="61">
        <f>[4]MP10322!$K$3662</f>
        <v>506</v>
      </c>
      <c r="G45" s="61">
        <f>[5]MP10422!$K$3662</f>
        <v>470</v>
      </c>
      <c r="H45" s="61">
        <f>[6]MP10522!$K$3662</f>
        <v>466</v>
      </c>
      <c r="I45" s="61">
        <f>[7]MP10622!$K$3662</f>
        <v>442</v>
      </c>
      <c r="J45" s="61">
        <f>[8]MP10722!$K$3662</f>
        <v>409</v>
      </c>
      <c r="K45" s="61">
        <f>[9]MP10822!$K$3662</f>
        <v>397</v>
      </c>
      <c r="L45" s="61">
        <f>[10]MP10922!$K$3662</f>
        <v>408</v>
      </c>
      <c r="M45" s="61">
        <f>[11]MP11022!$K$3662</f>
        <v>388</v>
      </c>
      <c r="N45" s="61">
        <f>[12]MP11122!$K$3662</f>
        <v>402</v>
      </c>
      <c r="O45" s="61"/>
      <c r="P45" s="117">
        <f t="shared" si="4"/>
        <v>14</v>
      </c>
      <c r="Q45" s="118">
        <f t="shared" si="5"/>
        <v>3.608247422680412</v>
      </c>
      <c r="R45" s="167">
        <f t="shared" si="6"/>
        <v>-131</v>
      </c>
      <c r="S45" s="118">
        <f t="shared" si="7"/>
        <v>-24.577861163227016</v>
      </c>
    </row>
    <row r="46" spans="1:37" ht="20.100000000000001" customHeight="1" thickBot="1" x14ac:dyDescent="0.25">
      <c r="A46" s="205"/>
      <c r="B46" s="4" t="s">
        <v>1</v>
      </c>
      <c r="C46" s="142">
        <f>[1]MP11222!$L$3662</f>
        <v>257</v>
      </c>
      <c r="D46" s="62">
        <f>[2]MP10122!$L$3662</f>
        <v>248</v>
      </c>
      <c r="E46" s="62">
        <f>[3]MP10222!$L$3662</f>
        <v>238</v>
      </c>
      <c r="F46" s="62">
        <f>[4]MP10322!$L$3662</f>
        <v>237</v>
      </c>
      <c r="G46" s="62">
        <f>[5]MP10422!$L$3662</f>
        <v>225</v>
      </c>
      <c r="H46" s="62">
        <f>[6]MP10522!$L$3662</f>
        <v>221</v>
      </c>
      <c r="I46" s="62">
        <f>[7]MP10622!$L$3662</f>
        <v>219</v>
      </c>
      <c r="J46" s="62">
        <f>[8]MP10722!$L$3662</f>
        <v>206</v>
      </c>
      <c r="K46" s="62">
        <f>[9]MP10822!$L$3662</f>
        <v>200</v>
      </c>
      <c r="L46" s="62">
        <f>[10]MP10922!$L$3662</f>
        <v>215</v>
      </c>
      <c r="M46" s="62">
        <f>[11]MP11022!$L$3662</f>
        <v>190</v>
      </c>
      <c r="N46" s="62">
        <f>[12]MP11122!$L$3662</f>
        <v>201</v>
      </c>
      <c r="O46" s="142"/>
      <c r="P46" s="144">
        <f t="shared" si="4"/>
        <v>11</v>
      </c>
      <c r="Q46" s="170">
        <f t="shared" si="5"/>
        <v>5.7894736842105265</v>
      </c>
      <c r="R46" s="168">
        <f t="shared" si="6"/>
        <v>-56</v>
      </c>
      <c r="S46" s="120">
        <f t="shared" si="7"/>
        <v>-21.789883268482491</v>
      </c>
    </row>
    <row r="47" spans="1:37" ht="24.95" customHeight="1" x14ac:dyDescent="0.2">
      <c r="A47" s="196" t="s">
        <v>30</v>
      </c>
      <c r="B47" s="107" t="s">
        <v>0</v>
      </c>
      <c r="C47" s="143">
        <f t="shared" ref="C47:E48" si="8">SUM(C6,C8,C10,C12,C14,C16,C18,C20,C22,C24,C26,C28,C30,C32,C34,C36,C39,C41,C43,C45)</f>
        <v>64132</v>
      </c>
      <c r="D47" s="108">
        <f t="shared" si="8"/>
        <v>66629</v>
      </c>
      <c r="E47" s="108">
        <f t="shared" si="8"/>
        <v>65464</v>
      </c>
      <c r="F47" s="108">
        <f t="shared" ref="F47:G47" si="9">SUM(F6,F8,F10,F12,F14,F16,F18,F20,F22,F24,F26,F28,F30,F32,F34,F36,F39,F41,F43,F45)</f>
        <v>61795</v>
      </c>
      <c r="G47" s="108">
        <f t="shared" si="9"/>
        <v>57804</v>
      </c>
      <c r="H47" s="108">
        <f t="shared" ref="H47" si="10">SUM(H6,H8,H10,H12,H14,H16,H18,H20,H22,H24,H26,H28,H30,H32,H34,H36,H39,H41,H43,H45)</f>
        <v>55281</v>
      </c>
      <c r="I47" s="108">
        <f t="shared" ref="I47:J47" si="11">SUM(I6,I8,I10,I12,I14,I16,I18,I20,I22,I24,I26,I28,I30,I32,I34,I36,I39,I41,I43,I45)</f>
        <v>52198</v>
      </c>
      <c r="J47" s="108">
        <f t="shared" si="11"/>
        <v>51179</v>
      </c>
      <c r="K47" s="108">
        <f t="shared" ref="K47:L47" si="12">SUM(K6,K8,K10,K12,K14,K16,K18,K20,K22,K24,K26,K28,K30,K32,K34,K36,K39,K41,K43,K45)</f>
        <v>51431</v>
      </c>
      <c r="L47" s="108">
        <f t="shared" si="12"/>
        <v>51609</v>
      </c>
      <c r="M47" s="108">
        <f t="shared" ref="M47:N47" si="13">SUM(M6,M8,M10,M12,M14,M16,M18,M20,M22,M24,M26,M28,M30,M32,M34,M36,M39,M41,M43,M45)</f>
        <v>49856</v>
      </c>
      <c r="N47" s="108">
        <f t="shared" si="13"/>
        <v>49632</v>
      </c>
      <c r="O47" s="143"/>
      <c r="P47" s="154">
        <f t="shared" si="4"/>
        <v>-224</v>
      </c>
      <c r="Q47" s="173">
        <f t="shared" si="5"/>
        <v>-0.44929396662387677</v>
      </c>
      <c r="R47" s="171">
        <f t="shared" si="6"/>
        <v>-14500</v>
      </c>
      <c r="S47" s="109">
        <f t="shared" si="7"/>
        <v>-22.609617663568891</v>
      </c>
    </row>
    <row r="48" spans="1:37" ht="24.95" customHeight="1" thickBot="1" x14ac:dyDescent="0.25">
      <c r="A48" s="197"/>
      <c r="B48" s="110" t="s">
        <v>1</v>
      </c>
      <c r="C48" s="111">
        <f t="shared" si="8"/>
        <v>38481</v>
      </c>
      <c r="D48" s="111">
        <f t="shared" si="8"/>
        <v>39167</v>
      </c>
      <c r="E48" s="111">
        <f t="shared" si="8"/>
        <v>38224</v>
      </c>
      <c r="F48" s="111">
        <f t="shared" ref="F48:G48" si="14">SUM(F7,F9,F11,F13,F15,F17,F19,F21,F23,F25,F27,F29,F31,F33,F35,F37,F40,F42,F44,F46)</f>
        <v>36375</v>
      </c>
      <c r="G48" s="111">
        <f t="shared" si="14"/>
        <v>34424</v>
      </c>
      <c r="H48" s="111">
        <f t="shared" ref="H48" si="15">SUM(H7,H9,H11,H13,H15,H17,H19,H21,H23,H25,H27,H29,H31,H33,H35,H37,H40,H42,H44,H46)</f>
        <v>33246</v>
      </c>
      <c r="I48" s="111">
        <f t="shared" ref="I48:J48" si="16">SUM(I7,I9,I11,I13,I15,I17,I19,I21,I23,I25,I27,I29,I31,I33,I35,I37,I40,I42,I44,I46)</f>
        <v>31984</v>
      </c>
      <c r="J48" s="111">
        <f t="shared" si="16"/>
        <v>31857</v>
      </c>
      <c r="K48" s="111">
        <f t="shared" ref="K48:L48" si="17">SUM(K7,K9,K11,K13,K15,K17,K19,K21,K23,K25,K27,K29,K31,K33,K35,K37,K40,K42,K44,K46)</f>
        <v>32434</v>
      </c>
      <c r="L48" s="111">
        <f t="shared" si="17"/>
        <v>32392</v>
      </c>
      <c r="M48" s="111">
        <f t="shared" ref="M48:N48" si="18">SUM(M7,M9,M11,M13,M15,M17,M19,M21,M23,M25,M27,M29,M31,M33,M35,M37,M40,M42,M44,M46)</f>
        <v>31128</v>
      </c>
      <c r="N48" s="111">
        <f t="shared" si="18"/>
        <v>30985</v>
      </c>
      <c r="O48" s="111"/>
      <c r="P48" s="155">
        <f t="shared" si="4"/>
        <v>-143</v>
      </c>
      <c r="Q48" s="174">
        <f t="shared" si="5"/>
        <v>-0.45939347211513748</v>
      </c>
      <c r="R48" s="172">
        <f t="shared" si="6"/>
        <v>-7496</v>
      </c>
      <c r="S48" s="112">
        <f t="shared" si="7"/>
        <v>-19.479743249915543</v>
      </c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</row>
    <row r="49" spans="1:37" s="43" customFormat="1" ht="24" customHeight="1" x14ac:dyDescent="0.2">
      <c r="A49" s="199" t="s">
        <v>31</v>
      </c>
      <c r="B49" s="113" t="s">
        <v>0</v>
      </c>
      <c r="C49" s="108">
        <v>1335155</v>
      </c>
      <c r="D49" s="108">
        <v>1397115</v>
      </c>
      <c r="E49" s="108">
        <v>1383376</v>
      </c>
      <c r="F49" s="108">
        <v>1324217</v>
      </c>
      <c r="G49" s="108">
        <v>1252696</v>
      </c>
      <c r="H49" s="108">
        <v>1202103</v>
      </c>
      <c r="I49" s="108">
        <v>1151647</v>
      </c>
      <c r="J49" s="108">
        <v>1139986</v>
      </c>
      <c r="K49" s="108">
        <v>1136126</v>
      </c>
      <c r="L49" s="108">
        <v>1117113</v>
      </c>
      <c r="M49" s="108">
        <v>1069515</v>
      </c>
      <c r="N49" s="108">
        <v>1067666</v>
      </c>
      <c r="O49" s="108"/>
      <c r="P49" s="154">
        <f>N49-M49</f>
        <v>-1849</v>
      </c>
      <c r="Q49" s="173">
        <f t="shared" si="5"/>
        <v>-0.17288210076530017</v>
      </c>
      <c r="R49" s="171">
        <f t="shared" si="6"/>
        <v>-267489</v>
      </c>
      <c r="S49" s="109">
        <f t="shared" si="7"/>
        <v>-20.034303133344071</v>
      </c>
      <c r="T49" s="175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</row>
    <row r="50" spans="1:37" s="43" customFormat="1" ht="27" customHeight="1" thickBot="1" x14ac:dyDescent="0.25">
      <c r="A50" s="200"/>
      <c r="B50" s="114" t="s">
        <v>1</v>
      </c>
      <c r="C50" s="115">
        <v>712227</v>
      </c>
      <c r="D50" s="115">
        <v>735588</v>
      </c>
      <c r="E50" s="116">
        <v>724776</v>
      </c>
      <c r="F50" s="116">
        <v>698105</v>
      </c>
      <c r="G50" s="116">
        <v>668054</v>
      </c>
      <c r="H50" s="116">
        <v>649448</v>
      </c>
      <c r="I50" s="116">
        <v>630455</v>
      </c>
      <c r="J50" s="116">
        <v>634364</v>
      </c>
      <c r="K50" s="115">
        <v>640242</v>
      </c>
      <c r="L50" s="115">
        <v>626380</v>
      </c>
      <c r="M50" s="115">
        <v>598099</v>
      </c>
      <c r="N50" s="115">
        <v>593634</v>
      </c>
      <c r="O50" s="115"/>
      <c r="P50" s="155">
        <f>N50-M50</f>
        <v>-4465</v>
      </c>
      <c r="Q50" s="174">
        <f t="shared" si="5"/>
        <v>-0.74653192866063978</v>
      </c>
      <c r="R50" s="172">
        <f t="shared" si="6"/>
        <v>-118593</v>
      </c>
      <c r="S50" s="182">
        <f t="shared" si="7"/>
        <v>-16.651011545476372</v>
      </c>
      <c r="T50" s="175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</row>
    <row r="51" spans="1:37" s="79" customFormat="1" ht="8.25" customHeight="1" x14ac:dyDescent="0.2">
      <c r="A51" s="82"/>
      <c r="B51" s="80"/>
      <c r="C51" s="80"/>
      <c r="D51" s="80"/>
      <c r="E51" s="80"/>
      <c r="F51" s="80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</row>
    <row r="52" spans="1:37" s="5" customFormat="1" ht="39.950000000000003" customHeight="1" x14ac:dyDescent="0.2">
      <c r="A52" s="198" t="s">
        <v>43</v>
      </c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</row>
    <row r="53" spans="1:37" s="5" customFormat="1" x14ac:dyDescent="0.2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</row>
    <row r="54" spans="1:37" x14ac:dyDescent="0.2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</row>
    <row r="80" spans="1:1" x14ac:dyDescent="0.2">
      <c r="A80" s="6"/>
    </row>
    <row r="84" spans="1:17" x14ac:dyDescent="0.2">
      <c r="A84" s="6"/>
      <c r="B84" s="54"/>
      <c r="P84" s="50"/>
      <c r="Q84" s="50"/>
    </row>
    <row r="85" spans="1:17" x14ac:dyDescent="0.2">
      <c r="A85" s="7"/>
      <c r="B85" s="54"/>
      <c r="P85" s="51"/>
      <c r="Q85" s="51"/>
    </row>
    <row r="86" spans="1:17" x14ac:dyDescent="0.2">
      <c r="A86" s="6"/>
      <c r="B86" s="54"/>
      <c r="P86" s="50"/>
      <c r="Q86" s="50"/>
    </row>
    <row r="87" spans="1:17" x14ac:dyDescent="0.2">
      <c r="A87" s="8"/>
      <c r="B87" s="54"/>
      <c r="P87" s="50"/>
      <c r="Q87" s="50"/>
    </row>
    <row r="88" spans="1:17" x14ac:dyDescent="0.2">
      <c r="A88" s="8"/>
      <c r="B88" s="54"/>
      <c r="C88" s="17"/>
      <c r="P88" s="50"/>
      <c r="Q88" s="50"/>
    </row>
    <row r="89" spans="1:17" ht="15.75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7" x14ac:dyDescent="0.2">
      <c r="A90" s="44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1" spans="1:17" x14ac:dyDescent="0.2">
      <c r="A91" s="49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1:17" x14ac:dyDescent="0.2">
      <c r="A92" s="44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1:17" x14ac:dyDescent="0.2">
      <c r="A93" s="44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1:17" x14ac:dyDescent="0.2">
      <c r="A94" s="44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1:17" x14ac:dyDescent="0.2">
      <c r="A95" s="44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1:17" x14ac:dyDescent="0.2">
      <c r="A96" s="44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1:17" x14ac:dyDescent="0.2">
      <c r="A97" s="44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1:17" x14ac:dyDescent="0.2">
      <c r="A98" s="4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1:17" x14ac:dyDescent="0.2">
      <c r="A99" s="4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1:17" x14ac:dyDescent="0.2">
      <c r="A100" s="4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1:17" x14ac:dyDescent="0.2">
      <c r="A101" s="55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1:17" x14ac:dyDescent="0.2">
      <c r="A102" s="10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1:17" x14ac:dyDescent="0.2">
      <c r="A103" s="7"/>
    </row>
    <row r="104" spans="1:17" x14ac:dyDescent="0.2">
      <c r="A104" s="6"/>
    </row>
    <row r="105" spans="1:17" x14ac:dyDescent="0.2">
      <c r="A105" s="7"/>
    </row>
    <row r="106" spans="1:17" x14ac:dyDescent="0.2">
      <c r="A106" s="6"/>
    </row>
    <row r="107" spans="1:17" x14ac:dyDescent="0.2">
      <c r="A107" s="7"/>
    </row>
    <row r="108" spans="1:17" x14ac:dyDescent="0.2">
      <c r="A108" s="6"/>
    </row>
    <row r="109" spans="1:17" x14ac:dyDescent="0.2">
      <c r="A109" s="7"/>
    </row>
    <row r="110" spans="1:17" x14ac:dyDescent="0.2">
      <c r="A110" s="6"/>
    </row>
    <row r="111" spans="1:17" x14ac:dyDescent="0.2">
      <c r="A111" s="7"/>
    </row>
    <row r="112" spans="1:17" x14ac:dyDescent="0.2">
      <c r="A112" s="6"/>
    </row>
    <row r="113" spans="1:1" x14ac:dyDescent="0.2">
      <c r="A113" s="7"/>
    </row>
    <row r="114" spans="1:1" x14ac:dyDescent="0.2">
      <c r="A114" s="6"/>
    </row>
    <row r="115" spans="1:1" x14ac:dyDescent="0.2">
      <c r="A115" s="7"/>
    </row>
    <row r="116" spans="1:1" x14ac:dyDescent="0.2">
      <c r="A116" s="6"/>
    </row>
    <row r="117" spans="1:1" x14ac:dyDescent="0.2">
      <c r="A117" s="7"/>
    </row>
    <row r="118" spans="1:1" x14ac:dyDescent="0.2">
      <c r="A118" s="6"/>
    </row>
    <row r="119" spans="1:1" x14ac:dyDescent="0.2">
      <c r="A119" s="7"/>
    </row>
    <row r="120" spans="1:1" x14ac:dyDescent="0.2">
      <c r="A120" s="6"/>
    </row>
    <row r="121" spans="1:1" x14ac:dyDescent="0.2">
      <c r="A121" s="7"/>
    </row>
    <row r="122" spans="1:1" x14ac:dyDescent="0.2">
      <c r="A122" s="6"/>
    </row>
    <row r="123" spans="1:1" x14ac:dyDescent="0.2">
      <c r="A123" s="7"/>
    </row>
    <row r="124" spans="1:1" x14ac:dyDescent="0.2">
      <c r="A124" s="6"/>
    </row>
    <row r="125" spans="1:1" x14ac:dyDescent="0.2">
      <c r="A125" s="8"/>
    </row>
    <row r="126" spans="1:1" x14ac:dyDescent="0.2">
      <c r="A126" s="8"/>
    </row>
  </sheetData>
  <sheetProtection formatCells="0" formatColumns="0" formatRows="0" insertColumns="0" insertRows="0" insertHyperlinks="0" deleteColumns="0" deleteRows="0" sort="0" autoFilter="0" pivotTables="0"/>
  <mergeCells count="43">
    <mergeCell ref="A34:A35"/>
    <mergeCell ref="A1:S1"/>
    <mergeCell ref="A2:S2"/>
    <mergeCell ref="A3:S3"/>
    <mergeCell ref="A4:B5"/>
    <mergeCell ref="C4:C5"/>
    <mergeCell ref="D4:D5"/>
    <mergeCell ref="E4:E5"/>
    <mergeCell ref="F4:F5"/>
    <mergeCell ref="R4:S4"/>
    <mergeCell ref="P4:Q4"/>
    <mergeCell ref="O4:O5"/>
    <mergeCell ref="N4:N5"/>
    <mergeCell ref="A14:A15"/>
    <mergeCell ref="A16:A17"/>
    <mergeCell ref="A18:A19"/>
    <mergeCell ref="M4:M5"/>
    <mergeCell ref="G4:G5"/>
    <mergeCell ref="H4:H5"/>
    <mergeCell ref="K4:K5"/>
    <mergeCell ref="L4:L5"/>
    <mergeCell ref="A8:A9"/>
    <mergeCell ref="J4:J5"/>
    <mergeCell ref="A12:A13"/>
    <mergeCell ref="A10:A11"/>
    <mergeCell ref="A6:A7"/>
    <mergeCell ref="I4:I5"/>
    <mergeCell ref="A47:A48"/>
    <mergeCell ref="A52:S52"/>
    <mergeCell ref="A49:A50"/>
    <mergeCell ref="A20:A21"/>
    <mergeCell ref="A22:A23"/>
    <mergeCell ref="A24:A25"/>
    <mergeCell ref="A26:A27"/>
    <mergeCell ref="A28:A29"/>
    <mergeCell ref="A30:A31"/>
    <mergeCell ref="A43:A44"/>
    <mergeCell ref="A45:A46"/>
    <mergeCell ref="A32:A33"/>
    <mergeCell ref="A36:A37"/>
    <mergeCell ref="A39:A40"/>
    <mergeCell ref="A41:A42"/>
    <mergeCell ref="A38:S38"/>
  </mergeCells>
  <phoneticPr fontId="19" type="noConversion"/>
  <printOptions horizontalCentered="1" verticalCentered="1"/>
  <pageMargins left="0.39370078740157483" right="0.39370078740157483" top="0.27559055118110237" bottom="0.51181102362204722" header="0" footer="0"/>
  <pageSetup paperSize="9" scale="5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6"/>
  <sheetViews>
    <sheetView showGridLines="0" topLeftCell="C31" zoomScale="75" zoomScaleNormal="75" zoomScaleSheetLayoutView="50" workbookViewId="0">
      <selection activeCell="M49" sqref="M49"/>
    </sheetView>
  </sheetViews>
  <sheetFormatPr defaultRowHeight="12.75" x14ac:dyDescent="0.2"/>
  <cols>
    <col min="1" max="1" width="9.140625" style="16"/>
    <col min="2" max="2" width="13.42578125" style="16" customWidth="1"/>
    <col min="3" max="3" width="13.140625" style="16" customWidth="1"/>
    <col min="4" max="16" width="14.7109375" style="16" customWidth="1"/>
    <col min="17" max="17" width="11.7109375" style="16" customWidth="1"/>
    <col min="18" max="18" width="14.140625" style="16" customWidth="1"/>
    <col min="19" max="19" width="19.85546875" style="16" customWidth="1"/>
    <col min="20" max="16384" width="9.140625" style="16"/>
  </cols>
  <sheetData>
    <row r="1" spans="1:43" ht="21" customHeight="1" x14ac:dyDescent="0.2">
      <c r="A1" s="234" t="s">
        <v>55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</row>
    <row r="2" spans="1:43" ht="45.75" customHeight="1" thickBot="1" x14ac:dyDescent="0.25">
      <c r="A2" s="242" t="s">
        <v>32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</row>
    <row r="3" spans="1:43" s="58" customFormat="1" ht="41.25" customHeight="1" thickBot="1" x14ac:dyDescent="0.25">
      <c r="A3" s="245" t="s">
        <v>29</v>
      </c>
      <c r="B3" s="246"/>
      <c r="C3" s="247"/>
      <c r="D3" s="243" t="s">
        <v>42</v>
      </c>
      <c r="E3" s="264" t="s">
        <v>69</v>
      </c>
      <c r="F3" s="264" t="s">
        <v>68</v>
      </c>
      <c r="G3" s="264" t="s">
        <v>67</v>
      </c>
      <c r="H3" s="264" t="s">
        <v>66</v>
      </c>
      <c r="I3" s="264" t="s">
        <v>65</v>
      </c>
      <c r="J3" s="264" t="s">
        <v>64</v>
      </c>
      <c r="K3" s="264" t="s">
        <v>63</v>
      </c>
      <c r="L3" s="264" t="s">
        <v>62</v>
      </c>
      <c r="M3" s="264" t="s">
        <v>61</v>
      </c>
      <c r="N3" s="264" t="s">
        <v>60</v>
      </c>
      <c r="O3" s="271" t="s">
        <v>59</v>
      </c>
      <c r="P3" s="273" t="s">
        <v>58</v>
      </c>
      <c r="Q3" s="268" t="s">
        <v>6</v>
      </c>
      <c r="R3" s="269"/>
      <c r="S3" s="266" t="s">
        <v>26</v>
      </c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</row>
    <row r="4" spans="1:43" ht="24" customHeight="1" thickBot="1" x14ac:dyDescent="0.25">
      <c r="A4" s="248"/>
      <c r="B4" s="249"/>
      <c r="C4" s="250"/>
      <c r="D4" s="244"/>
      <c r="E4" s="265"/>
      <c r="F4" s="265"/>
      <c r="G4" s="265"/>
      <c r="H4" s="265"/>
      <c r="I4" s="265"/>
      <c r="J4" s="265"/>
      <c r="K4" s="265"/>
      <c r="L4" s="265"/>
      <c r="M4" s="265"/>
      <c r="N4" s="270"/>
      <c r="O4" s="272"/>
      <c r="P4" s="274"/>
      <c r="Q4" s="59" t="s">
        <v>25</v>
      </c>
      <c r="R4" s="60" t="s">
        <v>2</v>
      </c>
      <c r="S4" s="267"/>
      <c r="T4" s="77"/>
    </row>
    <row r="5" spans="1:43" ht="20.100000000000001" customHeight="1" x14ac:dyDescent="0.2">
      <c r="A5" s="235" t="s">
        <v>9</v>
      </c>
      <c r="B5" s="239"/>
      <c r="C5" s="25" t="s">
        <v>3</v>
      </c>
      <c r="D5" s="61">
        <f>[1]MP11222!$G$346</f>
        <v>138</v>
      </c>
      <c r="E5" s="61">
        <f>[2]MP10122!$G$346</f>
        <v>377</v>
      </c>
      <c r="F5" s="61">
        <f>[3]MP10222!$G$346</f>
        <v>267</v>
      </c>
      <c r="G5" s="61">
        <f>[4]MP10322!$G$346</f>
        <v>243</v>
      </c>
      <c r="H5" s="61">
        <f>[5]MP10422!$G$346</f>
        <v>207</v>
      </c>
      <c r="I5" s="61">
        <f>[6]MP10522!$G$346</f>
        <v>262</v>
      </c>
      <c r="J5" s="61">
        <f>[7]MP10622!$G$346</f>
        <v>198</v>
      </c>
      <c r="K5" s="61">
        <f>[8]MP10722!$G$346</f>
        <v>251</v>
      </c>
      <c r="L5" s="61">
        <f>[9]MP10822!$G$346</f>
        <v>241</v>
      </c>
      <c r="M5" s="61">
        <f>[10]MP10922!$G$346</f>
        <v>199</v>
      </c>
      <c r="N5" s="61">
        <f>[11]MP11022!$G$346</f>
        <v>224</v>
      </c>
      <c r="O5" s="61">
        <f>[12]MP11122!$G$346</f>
        <v>256</v>
      </c>
      <c r="P5" s="61"/>
      <c r="Q5" s="126">
        <f>O5-N5</f>
        <v>32</v>
      </c>
      <c r="R5" s="149">
        <f>(Q5/N5)*100</f>
        <v>14.285714285714285</v>
      </c>
      <c r="S5" s="87">
        <f>SUM(E5:P5)</f>
        <v>2725</v>
      </c>
    </row>
    <row r="6" spans="1:43" ht="20.100000000000001" customHeight="1" thickBot="1" x14ac:dyDescent="0.25">
      <c r="A6" s="240"/>
      <c r="B6" s="241"/>
      <c r="C6" s="26" t="s">
        <v>4</v>
      </c>
      <c r="D6" s="62">
        <f>[1]MP11222!$K$346</f>
        <v>30</v>
      </c>
      <c r="E6" s="62">
        <f>[2]MP10122!$K$346</f>
        <v>84</v>
      </c>
      <c r="F6" s="62">
        <f>[3]MP10222!$K$346</f>
        <v>113</v>
      </c>
      <c r="G6" s="62">
        <f>[4]MP10322!$K$346</f>
        <v>134</v>
      </c>
      <c r="H6" s="62">
        <f>[5]MP10422!$K$346</f>
        <v>139</v>
      </c>
      <c r="I6" s="62">
        <f>[6]MP10522!$K$346</f>
        <v>170</v>
      </c>
      <c r="J6" s="62">
        <f>[7]MP10622!$K$346</f>
        <v>126</v>
      </c>
      <c r="K6" s="62">
        <f>[8]MP10722!$K$346</f>
        <v>179</v>
      </c>
      <c r="L6" s="62">
        <f>[9]MP10822!$K$346</f>
        <v>167</v>
      </c>
      <c r="M6" s="62">
        <f>[10]MP10922!$K$346</f>
        <v>129</v>
      </c>
      <c r="N6" s="62">
        <f>[11]MP11022!$K$346</f>
        <v>82</v>
      </c>
      <c r="O6" s="62">
        <f>[12]MP11122!$K$346</f>
        <v>191</v>
      </c>
      <c r="P6" s="62"/>
      <c r="Q6" s="148">
        <f t="shared" ref="Q6" si="0">N6-M6</f>
        <v>-47</v>
      </c>
      <c r="R6" s="150">
        <f t="shared" ref="R6" si="1">(Q6/M6)*100</f>
        <v>-36.434108527131784</v>
      </c>
      <c r="S6" s="128"/>
    </row>
    <row r="7" spans="1:43" ht="20.100000000000001" customHeight="1" x14ac:dyDescent="0.2">
      <c r="A7" s="235" t="s">
        <v>10</v>
      </c>
      <c r="B7" s="239"/>
      <c r="C7" s="25" t="s">
        <v>3</v>
      </c>
      <c r="D7" s="61">
        <f>[1]MP11222!$G$529</f>
        <v>248</v>
      </c>
      <c r="E7" s="61">
        <f>[2]MP10122!$G$529</f>
        <v>414</v>
      </c>
      <c r="F7" s="61">
        <f>[3]MP10222!$G$529</f>
        <v>485</v>
      </c>
      <c r="G7" s="61">
        <f>[4]MP10322!$G$529</f>
        <v>423</v>
      </c>
      <c r="H7" s="61">
        <f>[5]MP10422!$G$529</f>
        <v>513</v>
      </c>
      <c r="I7" s="61">
        <f>[6]MP10522!$G$529</f>
        <v>515</v>
      </c>
      <c r="J7" s="61">
        <f>[7]MP10622!$G$529</f>
        <v>516</v>
      </c>
      <c r="K7" s="61">
        <f>[8]MP10722!$G$529</f>
        <v>342</v>
      </c>
      <c r="L7" s="61">
        <f>[9]MP10822!$G$529</f>
        <v>445</v>
      </c>
      <c r="M7" s="61">
        <f>[10]MP10922!$G$529</f>
        <v>916</v>
      </c>
      <c r="N7" s="61">
        <f>[11]MP11022!$G$529</f>
        <v>504</v>
      </c>
      <c r="O7" s="61">
        <f>[12]MP11122!$G$529</f>
        <v>480</v>
      </c>
      <c r="P7" s="61"/>
      <c r="Q7" s="153">
        <f t="shared" ref="Q7:Q36" si="2">O7-N7</f>
        <v>-24</v>
      </c>
      <c r="R7" s="127">
        <f t="shared" ref="R7:R36" si="3">(Q7/N7)*100</f>
        <v>-4.7619047619047619</v>
      </c>
      <c r="S7" s="87">
        <f>SUM(E7:P7)</f>
        <v>5553</v>
      </c>
    </row>
    <row r="8" spans="1:43" ht="20.100000000000001" customHeight="1" thickBot="1" x14ac:dyDescent="0.25">
      <c r="A8" s="240"/>
      <c r="B8" s="241"/>
      <c r="C8" s="26" t="s">
        <v>4</v>
      </c>
      <c r="D8" s="62">
        <f>[1]MP11222!$K$529</f>
        <v>142</v>
      </c>
      <c r="E8" s="62">
        <f>[2]MP10122!$K$529</f>
        <v>138</v>
      </c>
      <c r="F8" s="62">
        <f>[3]MP10222!$K$529</f>
        <v>325</v>
      </c>
      <c r="G8" s="62">
        <f>[4]MP10322!$K$529</f>
        <v>230</v>
      </c>
      <c r="H8" s="62">
        <f>[5]MP10422!$K$529</f>
        <v>391</v>
      </c>
      <c r="I8" s="62">
        <f>[6]MP10522!$K$529</f>
        <v>336</v>
      </c>
      <c r="J8" s="62">
        <f>[7]MP10622!$K$529</f>
        <v>333</v>
      </c>
      <c r="K8" s="62">
        <f>[8]MP10722!$K$529</f>
        <v>249</v>
      </c>
      <c r="L8" s="62">
        <f>[9]MP10822!$K$529</f>
        <v>314</v>
      </c>
      <c r="M8" s="62">
        <f>[10]MP10922!$K$529</f>
        <v>407</v>
      </c>
      <c r="N8" s="62">
        <f>[11]MP11022!$K$529</f>
        <v>374</v>
      </c>
      <c r="O8" s="62">
        <f>[12]MP11122!$K$529</f>
        <v>357</v>
      </c>
      <c r="P8" s="62"/>
      <c r="Q8" s="151">
        <f t="shared" si="2"/>
        <v>-17</v>
      </c>
      <c r="R8" s="152">
        <f t="shared" si="3"/>
        <v>-4.5454545454545459</v>
      </c>
      <c r="S8" s="128"/>
    </row>
    <row r="9" spans="1:43" ht="20.100000000000001" customHeight="1" x14ac:dyDescent="0.2">
      <c r="A9" s="235" t="s">
        <v>11</v>
      </c>
      <c r="B9" s="239"/>
      <c r="C9" s="25" t="s">
        <v>3</v>
      </c>
      <c r="D9" s="61">
        <f>[1]MP11222!$G$712</f>
        <v>188</v>
      </c>
      <c r="E9" s="61">
        <f>[2]MP10122!$G$712</f>
        <v>383</v>
      </c>
      <c r="F9" s="61">
        <f>[3]MP10222!$G$712</f>
        <v>223</v>
      </c>
      <c r="G9" s="61">
        <f>[4]MP10322!$G$712</f>
        <v>282</v>
      </c>
      <c r="H9" s="61">
        <f>[5]MP10422!$G$712</f>
        <v>293</v>
      </c>
      <c r="I9" s="61">
        <f>[6]MP10522!$G$712</f>
        <v>377</v>
      </c>
      <c r="J9" s="61">
        <f>[7]MP10622!$G$712</f>
        <v>328</v>
      </c>
      <c r="K9" s="61">
        <f>[8]MP10722!$G$712</f>
        <v>276</v>
      </c>
      <c r="L9" s="61">
        <f>[9]MP10822!$G$712</f>
        <v>276</v>
      </c>
      <c r="M9" s="61">
        <f>[10]MP10922!$G$712</f>
        <v>268</v>
      </c>
      <c r="N9" s="61">
        <f>[11]MP11022!$G$712</f>
        <v>371</v>
      </c>
      <c r="O9" s="61">
        <f>[12]MP11122!$G$712</f>
        <v>214</v>
      </c>
      <c r="P9" s="61"/>
      <c r="Q9" s="153">
        <f t="shared" si="2"/>
        <v>-157</v>
      </c>
      <c r="R9" s="127">
        <f t="shared" si="3"/>
        <v>-42.318059299191376</v>
      </c>
      <c r="S9" s="87">
        <f>SUM(E9:P9)</f>
        <v>3291</v>
      </c>
    </row>
    <row r="10" spans="1:43" ht="20.100000000000001" customHeight="1" thickBot="1" x14ac:dyDescent="0.25">
      <c r="A10" s="240"/>
      <c r="B10" s="241"/>
      <c r="C10" s="26" t="s">
        <v>4</v>
      </c>
      <c r="D10" s="62">
        <f>[1]MP11222!$K$712</f>
        <v>113</v>
      </c>
      <c r="E10" s="62">
        <f>[2]MP10122!$K$712</f>
        <v>163</v>
      </c>
      <c r="F10" s="62">
        <f>[3]MP10222!$K$712</f>
        <v>196</v>
      </c>
      <c r="G10" s="62">
        <f>[4]MP10322!$K$712</f>
        <v>191</v>
      </c>
      <c r="H10" s="62">
        <f>[5]MP10422!$K$712</f>
        <v>197</v>
      </c>
      <c r="I10" s="62">
        <f>[6]MP10522!$K$712</f>
        <v>310</v>
      </c>
      <c r="J10" s="62">
        <f>[7]MP10622!$K$712</f>
        <v>381</v>
      </c>
      <c r="K10" s="62">
        <f>[8]MP10722!$K$712</f>
        <v>234</v>
      </c>
      <c r="L10" s="63">
        <f>[9]MP10822!$K$712</f>
        <v>325</v>
      </c>
      <c r="M10" s="62">
        <f>[10]MP10922!$K$712</f>
        <v>179</v>
      </c>
      <c r="N10" s="62">
        <f>[11]MP11022!$K$712</f>
        <v>181</v>
      </c>
      <c r="O10" s="62">
        <f>[12]MP11122!$K$712</f>
        <v>200</v>
      </c>
      <c r="P10" s="62"/>
      <c r="Q10" s="151">
        <f t="shared" si="2"/>
        <v>19</v>
      </c>
      <c r="R10" s="152">
        <f t="shared" si="3"/>
        <v>10.497237569060774</v>
      </c>
      <c r="S10" s="128"/>
    </row>
    <row r="11" spans="1:43" ht="20.100000000000001" customHeight="1" x14ac:dyDescent="0.2">
      <c r="A11" s="235" t="s">
        <v>12</v>
      </c>
      <c r="B11" s="239"/>
      <c r="C11" s="25" t="s">
        <v>3</v>
      </c>
      <c r="D11" s="61">
        <f>[1]MP11222!$G$895</f>
        <v>97</v>
      </c>
      <c r="E11" s="61">
        <f>[2]MP10122!$G$895</f>
        <v>269</v>
      </c>
      <c r="F11" s="61">
        <f>[3]MP10222!$G$895</f>
        <v>268</v>
      </c>
      <c r="G11" s="61">
        <f>[4]MP10322!$G$895</f>
        <v>378</v>
      </c>
      <c r="H11" s="61">
        <f>[5]MP10422!$G$895</f>
        <v>342</v>
      </c>
      <c r="I11" s="61">
        <f>[6]MP10522!$G$895</f>
        <v>292</v>
      </c>
      <c r="J11" s="61">
        <f>[7]MP10622!$G$895</f>
        <v>360</v>
      </c>
      <c r="K11" s="61">
        <f>[8]MP10722!$G$895</f>
        <v>292</v>
      </c>
      <c r="L11" s="75">
        <f>[9]MP10822!$G$895</f>
        <v>585</v>
      </c>
      <c r="M11" s="61">
        <f>[10]MP10922!$G$895</f>
        <v>295</v>
      </c>
      <c r="N11" s="61">
        <f>[11]MP11022!$G$895</f>
        <v>248</v>
      </c>
      <c r="O11" s="61">
        <f>[12]MP11122!$G$895</f>
        <v>304</v>
      </c>
      <c r="P11" s="61"/>
      <c r="Q11" s="126">
        <f t="shared" si="2"/>
        <v>56</v>
      </c>
      <c r="R11" s="127">
        <f t="shared" si="3"/>
        <v>22.58064516129032</v>
      </c>
      <c r="S11" s="87">
        <f>SUM(E11:P11)</f>
        <v>3633</v>
      </c>
    </row>
    <row r="12" spans="1:43" ht="20.100000000000001" customHeight="1" thickBot="1" x14ac:dyDescent="0.25">
      <c r="A12" s="240"/>
      <c r="B12" s="241"/>
      <c r="C12" s="26" t="s">
        <v>4</v>
      </c>
      <c r="D12" s="62">
        <f>[1]MP11222!$K$895</f>
        <v>58</v>
      </c>
      <c r="E12" s="62">
        <f>[2]MP10122!$K$895</f>
        <v>159</v>
      </c>
      <c r="F12" s="62">
        <f>[3]MP10222!$K$895</f>
        <v>116</v>
      </c>
      <c r="G12" s="62">
        <f>[4]MP10322!$K$895</f>
        <v>159</v>
      </c>
      <c r="H12" s="62">
        <f>[5]MP10422!$K$895</f>
        <v>101</v>
      </c>
      <c r="I12" s="62">
        <f>[6]MP10522!$K$895</f>
        <v>168</v>
      </c>
      <c r="J12" s="62">
        <f>[7]MP10622!$K$895</f>
        <v>118</v>
      </c>
      <c r="K12" s="62">
        <f>[8]MP10722!$K$895</f>
        <v>167</v>
      </c>
      <c r="L12" s="62">
        <f>[9]MP10822!$K$895</f>
        <v>187</v>
      </c>
      <c r="M12" s="62">
        <f>[10]MP10922!$K$895</f>
        <v>128</v>
      </c>
      <c r="N12" s="62">
        <f>[11]MP11022!$K$895</f>
        <v>76</v>
      </c>
      <c r="O12" s="62">
        <f>[12]MP11122!$K$895</f>
        <v>174</v>
      </c>
      <c r="P12" s="62"/>
      <c r="Q12" s="148">
        <f t="shared" si="2"/>
        <v>98</v>
      </c>
      <c r="R12" s="152">
        <f t="shared" si="3"/>
        <v>128.94736842105263</v>
      </c>
      <c r="S12" s="128"/>
    </row>
    <row r="13" spans="1:43" ht="20.100000000000001" customHeight="1" x14ac:dyDescent="0.2">
      <c r="A13" s="235" t="s">
        <v>13</v>
      </c>
      <c r="B13" s="239"/>
      <c r="C13" s="25" t="s">
        <v>3</v>
      </c>
      <c r="D13" s="61">
        <f>[1]MP11222!$G$1078</f>
        <v>173</v>
      </c>
      <c r="E13" s="61">
        <f>[2]MP10122!$G$1078</f>
        <v>500</v>
      </c>
      <c r="F13" s="61">
        <f>[3]MP10222!$G$1078</f>
        <v>617</v>
      </c>
      <c r="G13" s="61">
        <f>[4]MP10322!$G$1078</f>
        <v>658</v>
      </c>
      <c r="H13" s="61">
        <f>[5]MP10422!$G$1078</f>
        <v>360</v>
      </c>
      <c r="I13" s="61">
        <f>[6]MP10522!$G$1078</f>
        <v>482</v>
      </c>
      <c r="J13" s="61">
        <f>[7]MP10622!$G$1078</f>
        <v>427</v>
      </c>
      <c r="K13" s="61">
        <f>[8]MP10722!$G$1078</f>
        <v>386</v>
      </c>
      <c r="L13" s="61">
        <f>[9]MP10822!$G$1078</f>
        <v>748</v>
      </c>
      <c r="M13" s="61">
        <f>[10]MP10922!$G$1078</f>
        <v>607</v>
      </c>
      <c r="N13" s="61">
        <f>[11]MP11022!$G$1078</f>
        <v>734</v>
      </c>
      <c r="O13" s="61">
        <f>[12]MP11122!$G$1078</f>
        <v>486</v>
      </c>
      <c r="P13" s="61"/>
      <c r="Q13" s="153">
        <f t="shared" si="2"/>
        <v>-248</v>
      </c>
      <c r="R13" s="127">
        <f t="shared" si="3"/>
        <v>-33.787465940054496</v>
      </c>
      <c r="S13" s="87">
        <f>SUM(E13:P13)</f>
        <v>6005</v>
      </c>
    </row>
    <row r="14" spans="1:43" ht="20.100000000000001" customHeight="1" thickBot="1" x14ac:dyDescent="0.25">
      <c r="A14" s="240"/>
      <c r="B14" s="241"/>
      <c r="C14" s="26" t="s">
        <v>4</v>
      </c>
      <c r="D14" s="62">
        <f>[1]MP11222!$K$1078</f>
        <v>77</v>
      </c>
      <c r="E14" s="62">
        <f>[2]MP10122!$K$1078</f>
        <v>227</v>
      </c>
      <c r="F14" s="62">
        <f>[3]MP10222!$K$1078</f>
        <v>397</v>
      </c>
      <c r="G14" s="62">
        <f>[4]MP10322!$K$1078</f>
        <v>442</v>
      </c>
      <c r="H14" s="62">
        <f>[5]MP10422!$K$1078</f>
        <v>184</v>
      </c>
      <c r="I14" s="62">
        <f>[6]MP10522!$K$1078</f>
        <v>275</v>
      </c>
      <c r="J14" s="62">
        <f>[7]MP10622!$K$1078</f>
        <v>258</v>
      </c>
      <c r="K14" s="62">
        <f>[8]MP10722!$K$1078</f>
        <v>221</v>
      </c>
      <c r="L14" s="62">
        <f>[9]MP10822!$K$1078</f>
        <v>427</v>
      </c>
      <c r="M14" s="62">
        <f>[10]MP10922!$K$1078</f>
        <v>244</v>
      </c>
      <c r="N14" s="62">
        <f>[11]MP11022!$K$1078</f>
        <v>370</v>
      </c>
      <c r="O14" s="62">
        <f>[12]MP11122!$K$1078</f>
        <v>227</v>
      </c>
      <c r="P14" s="62"/>
      <c r="Q14" s="151">
        <f t="shared" si="2"/>
        <v>-143</v>
      </c>
      <c r="R14" s="152">
        <f t="shared" si="3"/>
        <v>-38.648648648648646</v>
      </c>
      <c r="S14" s="128"/>
    </row>
    <row r="15" spans="1:43" ht="20.100000000000001" customHeight="1" x14ac:dyDescent="0.2">
      <c r="A15" s="235" t="s">
        <v>14</v>
      </c>
      <c r="B15" s="239"/>
      <c r="C15" s="25" t="s">
        <v>3</v>
      </c>
      <c r="D15" s="61">
        <f>[1]MP11222!$G$1261</f>
        <v>140</v>
      </c>
      <c r="E15" s="61">
        <f>[2]MP10122!$G$1261</f>
        <v>144</v>
      </c>
      <c r="F15" s="61">
        <f>[3]MP10222!$G$1261</f>
        <v>409</v>
      </c>
      <c r="G15" s="61">
        <f>[4]MP10322!$G$1261</f>
        <v>453</v>
      </c>
      <c r="H15" s="61">
        <f>[5]MP10422!$G$1261</f>
        <v>255</v>
      </c>
      <c r="I15" s="61">
        <f>[6]MP10522!$G$1261</f>
        <v>419</v>
      </c>
      <c r="J15" s="61">
        <f>[7]MP10622!$G$1261</f>
        <v>259</v>
      </c>
      <c r="K15" s="61">
        <f>[8]MP10722!$G$1261</f>
        <v>241</v>
      </c>
      <c r="L15" s="61">
        <f>[9]MP10822!$G$1261</f>
        <v>316</v>
      </c>
      <c r="M15" s="61">
        <f>[10]MP10922!$G$1261</f>
        <v>340</v>
      </c>
      <c r="N15" s="61">
        <f>[11]MP11022!$G$1261</f>
        <v>264</v>
      </c>
      <c r="O15" s="61">
        <f>[12]MP11122!$G$1261</f>
        <v>237</v>
      </c>
      <c r="P15" s="61"/>
      <c r="Q15" s="126">
        <f t="shared" si="2"/>
        <v>-27</v>
      </c>
      <c r="R15" s="149">
        <f t="shared" si="3"/>
        <v>-10.227272727272728</v>
      </c>
      <c r="S15" s="87">
        <f>SUM(E15:P15)</f>
        <v>3337</v>
      </c>
    </row>
    <row r="16" spans="1:43" ht="20.100000000000001" customHeight="1" thickBot="1" x14ac:dyDescent="0.25">
      <c r="A16" s="240"/>
      <c r="B16" s="241"/>
      <c r="C16" s="26" t="s">
        <v>4</v>
      </c>
      <c r="D16" s="62">
        <f>[1]MP11222!$K$1261</f>
        <v>96</v>
      </c>
      <c r="E16" s="62">
        <f>[2]MP10122!$K$1261</f>
        <v>122</v>
      </c>
      <c r="F16" s="62">
        <f>[3]MP10222!$K$1261</f>
        <v>153</v>
      </c>
      <c r="G16" s="62">
        <f>[4]MP10322!$K$1261</f>
        <v>273</v>
      </c>
      <c r="H16" s="62">
        <f>[5]MP10422!$K$1261</f>
        <v>287</v>
      </c>
      <c r="I16" s="62">
        <f>[6]MP10522!$K$1261</f>
        <v>367</v>
      </c>
      <c r="J16" s="62">
        <f>[7]MP10622!$K$1261</f>
        <v>246</v>
      </c>
      <c r="K16" s="62">
        <f>[8]MP10722!$K$1261</f>
        <v>211</v>
      </c>
      <c r="L16" s="62">
        <f>[9]MP10822!$K$1261</f>
        <v>302</v>
      </c>
      <c r="M16" s="62">
        <f>[10]MP10922!$K$1261</f>
        <v>313</v>
      </c>
      <c r="N16" s="62">
        <f>[11]MP11022!$K$1261</f>
        <v>263</v>
      </c>
      <c r="O16" s="62">
        <f>[12]MP11122!$K$1261</f>
        <v>180</v>
      </c>
      <c r="P16" s="62"/>
      <c r="Q16" s="148">
        <f t="shared" si="2"/>
        <v>-83</v>
      </c>
      <c r="R16" s="150">
        <f t="shared" si="3"/>
        <v>-31.558935361216729</v>
      </c>
      <c r="S16" s="128"/>
    </row>
    <row r="17" spans="1:19" ht="20.100000000000001" customHeight="1" x14ac:dyDescent="0.2">
      <c r="A17" s="235" t="s">
        <v>15</v>
      </c>
      <c r="B17" s="239"/>
      <c r="C17" s="25" t="s">
        <v>3</v>
      </c>
      <c r="D17" s="61">
        <f>[1]MP11222!$G$1444</f>
        <v>117</v>
      </c>
      <c r="E17" s="61">
        <f>[2]MP10122!$G$1444</f>
        <v>173</v>
      </c>
      <c r="F17" s="61">
        <f>[3]MP10222!$G$1444</f>
        <v>193</v>
      </c>
      <c r="G17" s="61">
        <f>[4]MP10322!$G$1444</f>
        <v>330</v>
      </c>
      <c r="H17" s="61">
        <f>[5]MP10422!$G$1444</f>
        <v>330</v>
      </c>
      <c r="I17" s="61">
        <f>[6]MP10522!$G$1444</f>
        <v>466</v>
      </c>
      <c r="J17" s="61">
        <f>[7]MP10622!$G$1444</f>
        <v>221</v>
      </c>
      <c r="K17" s="61">
        <f>[8]MP10722!$G$1444</f>
        <v>308</v>
      </c>
      <c r="L17" s="61">
        <f>[9]MP10822!$G$1444</f>
        <v>424</v>
      </c>
      <c r="M17" s="61">
        <f>[10]MP10922!$G$1444</f>
        <v>138</v>
      </c>
      <c r="N17" s="61">
        <f>[11]MP11022!$G$1444</f>
        <v>231</v>
      </c>
      <c r="O17" s="61">
        <f>[12]MP11122!$G$1444</f>
        <v>462</v>
      </c>
      <c r="P17" s="61"/>
      <c r="Q17" s="126">
        <f t="shared" si="2"/>
        <v>231</v>
      </c>
      <c r="R17" s="127">
        <f t="shared" si="3"/>
        <v>100</v>
      </c>
      <c r="S17" s="87">
        <f>SUM(E17:P17)</f>
        <v>3276</v>
      </c>
    </row>
    <row r="18" spans="1:19" ht="20.100000000000001" customHeight="1" thickBot="1" x14ac:dyDescent="0.25">
      <c r="A18" s="240"/>
      <c r="B18" s="241"/>
      <c r="C18" s="26" t="s">
        <v>4</v>
      </c>
      <c r="D18" s="62">
        <f>[1]MP11222!$K$1444</f>
        <v>67</v>
      </c>
      <c r="E18" s="62">
        <f>[2]MP10122!$K$1444</f>
        <v>135</v>
      </c>
      <c r="F18" s="62">
        <f>[3]MP10222!$K$1444</f>
        <v>186</v>
      </c>
      <c r="G18" s="62">
        <f>[4]MP10322!$K$1444</f>
        <v>171</v>
      </c>
      <c r="H18" s="62">
        <f>[5]MP10422!$K$1444</f>
        <v>300</v>
      </c>
      <c r="I18" s="62">
        <f>[6]MP10522!$K$1444</f>
        <v>429</v>
      </c>
      <c r="J18" s="62">
        <f>[7]MP10622!$K$1444</f>
        <v>201</v>
      </c>
      <c r="K18" s="62">
        <f>[8]MP10722!$K$1444</f>
        <v>280</v>
      </c>
      <c r="L18" s="62">
        <f>[9]MP10822!$K$1444</f>
        <v>308</v>
      </c>
      <c r="M18" s="62">
        <f>[10]MP10922!$K$1444</f>
        <v>152</v>
      </c>
      <c r="N18" s="62">
        <f>[11]MP11022!$K$1444</f>
        <v>180</v>
      </c>
      <c r="O18" s="62">
        <f>[12]MP11122!$K$1444</f>
        <v>204</v>
      </c>
      <c r="P18" s="62"/>
      <c r="Q18" s="148">
        <f t="shared" si="2"/>
        <v>24</v>
      </c>
      <c r="R18" s="152">
        <f t="shared" si="3"/>
        <v>13.333333333333334</v>
      </c>
      <c r="S18" s="128"/>
    </row>
    <row r="19" spans="1:19" ht="20.100000000000001" customHeight="1" x14ac:dyDescent="0.2">
      <c r="A19" s="235" t="s">
        <v>16</v>
      </c>
      <c r="B19" s="239"/>
      <c r="C19" s="25" t="s">
        <v>3</v>
      </c>
      <c r="D19" s="61">
        <f>[1]MP11222!$G$1627</f>
        <v>179</v>
      </c>
      <c r="E19" s="61">
        <f>[2]MP10122!$G$1627</f>
        <v>227</v>
      </c>
      <c r="F19" s="61">
        <f>[3]MP10222!$G$1627</f>
        <v>345</v>
      </c>
      <c r="G19" s="61">
        <f>[4]MP10322!$G$1627</f>
        <v>448</v>
      </c>
      <c r="H19" s="61">
        <f>[5]MP10422!$G$1627</f>
        <v>478</v>
      </c>
      <c r="I19" s="61">
        <f>[6]MP10522!$G$1627</f>
        <v>344</v>
      </c>
      <c r="J19" s="61">
        <f>[7]MP10622!$G$1627</f>
        <v>321</v>
      </c>
      <c r="K19" s="61">
        <f>[8]MP10722!$G$1627</f>
        <v>195</v>
      </c>
      <c r="L19" s="61">
        <f>[9]MP10822!$G$1627</f>
        <v>362</v>
      </c>
      <c r="M19" s="61">
        <f>[10]MP10922!$G$1627</f>
        <v>270</v>
      </c>
      <c r="N19" s="61">
        <f>[11]MP11022!$G$1627</f>
        <v>260</v>
      </c>
      <c r="O19" s="61">
        <f>[12]MP11122!$G$1627</f>
        <v>165</v>
      </c>
      <c r="P19" s="61"/>
      <c r="Q19" s="126">
        <f t="shared" si="2"/>
        <v>-95</v>
      </c>
      <c r="R19" s="149">
        <f t="shared" si="3"/>
        <v>-36.538461538461533</v>
      </c>
      <c r="S19" s="87">
        <f>SUM(E19:P19)</f>
        <v>3415</v>
      </c>
    </row>
    <row r="20" spans="1:19" ht="20.100000000000001" customHeight="1" thickBot="1" x14ac:dyDescent="0.25">
      <c r="A20" s="240"/>
      <c r="B20" s="241"/>
      <c r="C20" s="26" t="s">
        <v>4</v>
      </c>
      <c r="D20" s="62">
        <f>[1]MP11222!$K$1627</f>
        <v>133</v>
      </c>
      <c r="E20" s="62">
        <f>[2]MP10122!$K$1627</f>
        <v>195</v>
      </c>
      <c r="F20" s="62">
        <f>[3]MP10222!$K$1627</f>
        <v>264</v>
      </c>
      <c r="G20" s="62">
        <f>[4]MP10322!$K$1627</f>
        <v>371</v>
      </c>
      <c r="H20" s="62">
        <f>[5]MP10422!$K$1627</f>
        <v>343</v>
      </c>
      <c r="I20" s="62">
        <f>[6]MP10522!$K$1627</f>
        <v>300</v>
      </c>
      <c r="J20" s="62">
        <f>[7]MP10622!$K$1627</f>
        <v>268</v>
      </c>
      <c r="K20" s="62">
        <f>[8]MP10722!$K$1627</f>
        <v>170</v>
      </c>
      <c r="L20" s="62">
        <f>[9]MP10822!$K$1627</f>
        <v>221</v>
      </c>
      <c r="M20" s="62">
        <f>[10]MP10922!$K$1627</f>
        <v>194</v>
      </c>
      <c r="N20" s="62">
        <f>[11]MP11022!$K$1627</f>
        <v>172</v>
      </c>
      <c r="O20" s="62">
        <f>[12]MP11122!$K$1627</f>
        <v>104</v>
      </c>
      <c r="P20" s="62"/>
      <c r="Q20" s="148">
        <f t="shared" si="2"/>
        <v>-68</v>
      </c>
      <c r="R20" s="150">
        <f t="shared" si="3"/>
        <v>-39.534883720930232</v>
      </c>
      <c r="S20" s="128"/>
    </row>
    <row r="21" spans="1:19" ht="20.100000000000001" customHeight="1" x14ac:dyDescent="0.2">
      <c r="A21" s="235" t="s">
        <v>17</v>
      </c>
      <c r="B21" s="239"/>
      <c r="C21" s="25" t="s">
        <v>3</v>
      </c>
      <c r="D21" s="61">
        <f>[1]MP11222!$G$1810</f>
        <v>93</v>
      </c>
      <c r="E21" s="61">
        <f>[2]MP10122!$G$1810</f>
        <v>97</v>
      </c>
      <c r="F21" s="61">
        <f>[3]MP10222!$G$1810</f>
        <v>200</v>
      </c>
      <c r="G21" s="61">
        <f>[4]MP10322!$G$1810</f>
        <v>269</v>
      </c>
      <c r="H21" s="61">
        <f>[5]MP10422!$G$1810</f>
        <v>221</v>
      </c>
      <c r="I21" s="61">
        <f>[6]MP10522!$G$1810</f>
        <v>227</v>
      </c>
      <c r="J21" s="61">
        <f>[7]MP10622!$G$1810</f>
        <v>190</v>
      </c>
      <c r="K21" s="61">
        <f>[8]MP10722!$G$1810</f>
        <v>159</v>
      </c>
      <c r="L21" s="61">
        <f>[9]MP10822!$G$1810</f>
        <v>169</v>
      </c>
      <c r="M21" s="61">
        <f>[10]MP10922!$G$1810</f>
        <v>203</v>
      </c>
      <c r="N21" s="61">
        <f>[11]MP11022!$G$1810</f>
        <v>175</v>
      </c>
      <c r="O21" s="61">
        <f>[12]MP11122!$G$1810</f>
        <v>153</v>
      </c>
      <c r="P21" s="61"/>
      <c r="Q21" s="153">
        <f t="shared" si="2"/>
        <v>-22</v>
      </c>
      <c r="R21" s="127">
        <f t="shared" si="3"/>
        <v>-12.571428571428573</v>
      </c>
      <c r="S21" s="87">
        <f>SUM(E21:P21)</f>
        <v>2063</v>
      </c>
    </row>
    <row r="22" spans="1:19" ht="20.100000000000001" customHeight="1" thickBot="1" x14ac:dyDescent="0.25">
      <c r="A22" s="240"/>
      <c r="B22" s="241"/>
      <c r="C22" s="26" t="s">
        <v>4</v>
      </c>
      <c r="D22" s="62">
        <f>[1]MP11222!$K$1810</f>
        <v>57</v>
      </c>
      <c r="E22" s="62">
        <f>[2]MP10122!$K$1810</f>
        <v>91</v>
      </c>
      <c r="F22" s="62">
        <f>[3]MP10222!$K$1810</f>
        <v>130</v>
      </c>
      <c r="G22" s="62">
        <f>[4]MP10322!$K$1810</f>
        <v>137</v>
      </c>
      <c r="H22" s="62">
        <f>[5]MP10422!$K$1810</f>
        <v>143</v>
      </c>
      <c r="I22" s="62">
        <f>[6]MP10522!$K$1810</f>
        <v>185</v>
      </c>
      <c r="J22" s="62">
        <f>[7]MP10622!$K$1810</f>
        <v>141</v>
      </c>
      <c r="K22" s="62">
        <f>[8]MP10722!$K$1810</f>
        <v>134</v>
      </c>
      <c r="L22" s="62">
        <f>[9]MP10822!$K$1810</f>
        <v>142</v>
      </c>
      <c r="M22" s="62">
        <f>[10]MP10922!$K$1810</f>
        <v>139</v>
      </c>
      <c r="N22" s="62">
        <f>[11]MP11022!$K$1810</f>
        <v>114</v>
      </c>
      <c r="O22" s="62">
        <f>[12]MP11122!$K$1810</f>
        <v>139</v>
      </c>
      <c r="P22" s="62"/>
      <c r="Q22" s="151">
        <f t="shared" si="2"/>
        <v>25</v>
      </c>
      <c r="R22" s="152">
        <f t="shared" si="3"/>
        <v>21.929824561403507</v>
      </c>
      <c r="S22" s="128"/>
    </row>
    <row r="23" spans="1:19" ht="20.100000000000001" customHeight="1" x14ac:dyDescent="0.2">
      <c r="A23" s="235" t="s">
        <v>18</v>
      </c>
      <c r="B23" s="239"/>
      <c r="C23" s="25" t="s">
        <v>3</v>
      </c>
      <c r="D23" s="61">
        <f>[1]MP11222!$G$1993</f>
        <v>62</v>
      </c>
      <c r="E23" s="61">
        <f>[2]MP10122!$G$1993</f>
        <v>117</v>
      </c>
      <c r="F23" s="61">
        <f>[3]MP10222!$G$1993</f>
        <v>125</v>
      </c>
      <c r="G23" s="61">
        <f>[4]MP10322!$G$1993</f>
        <v>304</v>
      </c>
      <c r="H23" s="61">
        <f>[5]MP10422!$G$1993</f>
        <v>157</v>
      </c>
      <c r="I23" s="61">
        <f>[6]MP10522!$G$1993</f>
        <v>204</v>
      </c>
      <c r="J23" s="61">
        <f>[7]MP10622!$G$1993</f>
        <v>192</v>
      </c>
      <c r="K23" s="61">
        <f>[8]MP10722!$G$1993</f>
        <v>111</v>
      </c>
      <c r="L23" s="61">
        <f>[9]MP10822!$G$1993</f>
        <v>155</v>
      </c>
      <c r="M23" s="61">
        <f>[10]MP10922!$G$1993</f>
        <v>143</v>
      </c>
      <c r="N23" s="61">
        <f>[11]MP11022!$G$1993</f>
        <v>121</v>
      </c>
      <c r="O23" s="61">
        <f>[12]MP11122!$G$1993</f>
        <v>105</v>
      </c>
      <c r="P23" s="61"/>
      <c r="Q23" s="126">
        <f t="shared" si="2"/>
        <v>-16</v>
      </c>
      <c r="R23" s="149">
        <f t="shared" si="3"/>
        <v>-13.223140495867769</v>
      </c>
      <c r="S23" s="88">
        <f>SUM(E23:P23)</f>
        <v>1734</v>
      </c>
    </row>
    <row r="24" spans="1:19" ht="20.100000000000001" customHeight="1" thickBot="1" x14ac:dyDescent="0.25">
      <c r="A24" s="240"/>
      <c r="B24" s="241"/>
      <c r="C24" s="26" t="s">
        <v>4</v>
      </c>
      <c r="D24" s="62">
        <f>[1]MP11222!$K$1993</f>
        <v>60</v>
      </c>
      <c r="E24" s="62">
        <f>[2]MP10122!$K$1993</f>
        <v>79</v>
      </c>
      <c r="F24" s="62">
        <f>[3]MP10222!$K$1993</f>
        <v>111</v>
      </c>
      <c r="G24" s="62">
        <f>[4]MP10322!$K$1993</f>
        <v>165</v>
      </c>
      <c r="H24" s="62">
        <f>[5]MP10422!$K$1993</f>
        <v>188</v>
      </c>
      <c r="I24" s="62">
        <f>[6]MP10522!$K$1993</f>
        <v>215</v>
      </c>
      <c r="J24" s="62">
        <f>[7]MP10622!$K$1993</f>
        <v>201</v>
      </c>
      <c r="K24" s="62">
        <f>[8]MP10722!$K$1993</f>
        <v>174</v>
      </c>
      <c r="L24" s="62">
        <f>[9]MP10822!$K$1993</f>
        <v>149</v>
      </c>
      <c r="M24" s="62">
        <f>[10]MP10922!$K$1993</f>
        <v>98</v>
      </c>
      <c r="N24" s="62">
        <f>[11]MP11022!$K$1993</f>
        <v>119</v>
      </c>
      <c r="O24" s="62">
        <f>[12]MP11122!$K$1993</f>
        <v>117</v>
      </c>
      <c r="P24" s="62"/>
      <c r="Q24" s="148">
        <f t="shared" si="2"/>
        <v>-2</v>
      </c>
      <c r="R24" s="150">
        <f t="shared" si="3"/>
        <v>-1.680672268907563</v>
      </c>
      <c r="S24" s="129"/>
    </row>
    <row r="25" spans="1:19" ht="20.100000000000001" customHeight="1" x14ac:dyDescent="0.2">
      <c r="A25" s="235" t="s">
        <v>19</v>
      </c>
      <c r="B25" s="239"/>
      <c r="C25" s="25" t="s">
        <v>3</v>
      </c>
      <c r="D25" s="61">
        <f>[1]MP11222!$G$2176</f>
        <v>179</v>
      </c>
      <c r="E25" s="61">
        <f>[2]MP10122!$G$2176</f>
        <v>266</v>
      </c>
      <c r="F25" s="61">
        <f>[3]MP10222!$G$2176</f>
        <v>430</v>
      </c>
      <c r="G25" s="61">
        <f>[4]MP10322!$G$2176</f>
        <v>333</v>
      </c>
      <c r="H25" s="61">
        <f>[5]MP10422!$G$2176</f>
        <v>595</v>
      </c>
      <c r="I25" s="61">
        <f>[6]MP10522!$G$2176</f>
        <v>385</v>
      </c>
      <c r="J25" s="61">
        <f>[7]MP10622!$G$2176</f>
        <v>383</v>
      </c>
      <c r="K25" s="61">
        <f>[8]MP10722!$G$2176</f>
        <v>544</v>
      </c>
      <c r="L25" s="61">
        <f>[9]MP10822!$G$2176</f>
        <v>450</v>
      </c>
      <c r="M25" s="61">
        <f>[10]MP10922!$G$2176</f>
        <v>299</v>
      </c>
      <c r="N25" s="61">
        <f>[11]MP11022!$G$2176</f>
        <v>353</v>
      </c>
      <c r="O25" s="61">
        <f>[12]MP11122!$G$2176</f>
        <v>359</v>
      </c>
      <c r="P25" s="61"/>
      <c r="Q25" s="126">
        <f t="shared" si="2"/>
        <v>6</v>
      </c>
      <c r="R25" s="149">
        <f t="shared" si="3"/>
        <v>1.6997167138810201</v>
      </c>
      <c r="S25" s="87">
        <f>SUM(E25:P25)</f>
        <v>4397</v>
      </c>
    </row>
    <row r="26" spans="1:19" ht="20.100000000000001" customHeight="1" thickBot="1" x14ac:dyDescent="0.25">
      <c r="A26" s="240"/>
      <c r="B26" s="241"/>
      <c r="C26" s="26" t="s">
        <v>4</v>
      </c>
      <c r="D26" s="62">
        <f>[1]MP11222!$K$2176</f>
        <v>136</v>
      </c>
      <c r="E26" s="62">
        <f>[2]MP10122!$K$2176</f>
        <v>226</v>
      </c>
      <c r="F26" s="62">
        <f>[3]MP10222!$K$2176</f>
        <v>352</v>
      </c>
      <c r="G26" s="62">
        <f>[4]MP10322!$K$2176</f>
        <v>245</v>
      </c>
      <c r="H26" s="62">
        <f>[5]MP10422!$K$2176</f>
        <v>478</v>
      </c>
      <c r="I26" s="62">
        <f>[6]MP10522!$K$2176</f>
        <v>324</v>
      </c>
      <c r="J26" s="62">
        <f>[7]MP10622!$K$2176</f>
        <v>377</v>
      </c>
      <c r="K26" s="62">
        <f>[8]MP10722!$K$2176</f>
        <v>344</v>
      </c>
      <c r="L26" s="62">
        <f>[9]MP10822!$K$2176</f>
        <v>394</v>
      </c>
      <c r="M26" s="62">
        <f>[10]MP10922!$K$2176</f>
        <v>369</v>
      </c>
      <c r="N26" s="62">
        <f>[11]MP11022!$K$2176</f>
        <v>402</v>
      </c>
      <c r="O26" s="62">
        <f>[12]MP11122!$K$2176</f>
        <v>383</v>
      </c>
      <c r="P26" s="62"/>
      <c r="Q26" s="148">
        <f t="shared" si="2"/>
        <v>-19</v>
      </c>
      <c r="R26" s="150">
        <f t="shared" si="3"/>
        <v>-4.7263681592039797</v>
      </c>
      <c r="S26" s="128"/>
    </row>
    <row r="27" spans="1:19" ht="20.100000000000001" customHeight="1" x14ac:dyDescent="0.2">
      <c r="A27" s="235" t="s">
        <v>20</v>
      </c>
      <c r="B27" s="239"/>
      <c r="C27" s="25" t="s">
        <v>3</v>
      </c>
      <c r="D27" s="61">
        <f>[1]MP11222!$G$2359</f>
        <v>182</v>
      </c>
      <c r="E27" s="61">
        <f>[2]MP10122!$G$2359</f>
        <v>227</v>
      </c>
      <c r="F27" s="61">
        <f>[3]MP10222!$G$2359</f>
        <v>299</v>
      </c>
      <c r="G27" s="61">
        <f>[4]MP10322!$G$2359</f>
        <v>580</v>
      </c>
      <c r="H27" s="61">
        <f>[5]MP10422!$G$2359</f>
        <v>508</v>
      </c>
      <c r="I27" s="61">
        <f>[6]MP10522!$G$2359</f>
        <v>319</v>
      </c>
      <c r="J27" s="61">
        <f>[7]MP10622!$G$2359</f>
        <v>537</v>
      </c>
      <c r="K27" s="61">
        <f>[8]MP10722!$G$2359</f>
        <v>316</v>
      </c>
      <c r="L27" s="61">
        <f>[9]MP10822!$G$2359</f>
        <v>345</v>
      </c>
      <c r="M27" s="61">
        <f>[10]MP10922!$G$2359</f>
        <v>317</v>
      </c>
      <c r="N27" s="61">
        <f>[11]MP11022!$G$2359</f>
        <v>198</v>
      </c>
      <c r="O27" s="61">
        <f>[12]MP11122!$G$2359</f>
        <v>265</v>
      </c>
      <c r="P27" s="61"/>
      <c r="Q27" s="126">
        <f t="shared" si="2"/>
        <v>67</v>
      </c>
      <c r="R27" s="149">
        <f t="shared" si="3"/>
        <v>33.838383838383841</v>
      </c>
      <c r="S27" s="87">
        <f>SUM(E27:P27)</f>
        <v>3911</v>
      </c>
    </row>
    <row r="28" spans="1:19" ht="20.100000000000001" customHeight="1" thickBot="1" x14ac:dyDescent="0.25">
      <c r="A28" s="240"/>
      <c r="B28" s="241"/>
      <c r="C28" s="26" t="s">
        <v>4</v>
      </c>
      <c r="D28" s="62">
        <f>[1]MP11222!$K$2359</f>
        <v>267</v>
      </c>
      <c r="E28" s="62">
        <f>[2]MP10122!$K$2359</f>
        <v>261</v>
      </c>
      <c r="F28" s="62">
        <f>[3]MP10222!$K$2359</f>
        <v>267</v>
      </c>
      <c r="G28" s="62">
        <f>[4]MP10322!$K$2359</f>
        <v>569</v>
      </c>
      <c r="H28" s="62">
        <f>[5]MP10422!$K$2359</f>
        <v>529</v>
      </c>
      <c r="I28" s="62">
        <f>[6]MP10522!$K$2359</f>
        <v>509</v>
      </c>
      <c r="J28" s="62">
        <f>[7]MP10622!$K$2359</f>
        <v>547</v>
      </c>
      <c r="K28" s="62">
        <f>[8]MP10722!$K$2359</f>
        <v>366</v>
      </c>
      <c r="L28" s="62">
        <f>[9]MP10822!$K$2359</f>
        <v>386</v>
      </c>
      <c r="M28" s="62">
        <f>[10]MP10922!$K$2359</f>
        <v>413</v>
      </c>
      <c r="N28" s="62">
        <f>[11]MP11022!$K$2359</f>
        <v>246</v>
      </c>
      <c r="O28" s="62">
        <f>[12]MP11122!$K$2359</f>
        <v>235</v>
      </c>
      <c r="P28" s="62"/>
      <c r="Q28" s="148">
        <f t="shared" si="2"/>
        <v>-11</v>
      </c>
      <c r="R28" s="150">
        <f t="shared" si="3"/>
        <v>-4.4715447154471546</v>
      </c>
      <c r="S28" s="128"/>
    </row>
    <row r="29" spans="1:19" ht="20.100000000000001" customHeight="1" x14ac:dyDescent="0.2">
      <c r="A29" s="235" t="s">
        <v>21</v>
      </c>
      <c r="B29" s="239"/>
      <c r="C29" s="25" t="s">
        <v>3</v>
      </c>
      <c r="D29" s="61">
        <f>[1]MP11222!$G$2542</f>
        <v>677</v>
      </c>
      <c r="E29" s="61">
        <f>[2]MP10122!$G$2542</f>
        <v>381</v>
      </c>
      <c r="F29" s="61">
        <f>[3]MP10222!$G$2542</f>
        <v>609</v>
      </c>
      <c r="G29" s="61">
        <f>[4]MP10322!$G$2542</f>
        <v>590</v>
      </c>
      <c r="H29" s="61">
        <f>[5]MP10422!$G$2542</f>
        <v>670</v>
      </c>
      <c r="I29" s="61">
        <f>[6]MP10522!$G$2542</f>
        <v>656</v>
      </c>
      <c r="J29" s="61">
        <f>[7]MP10622!$G$2542</f>
        <v>724</v>
      </c>
      <c r="K29" s="61">
        <f>[8]MP10722!$G$2542</f>
        <v>604</v>
      </c>
      <c r="L29" s="61">
        <f>[9]MP10822!$G$2542</f>
        <v>594</v>
      </c>
      <c r="M29" s="61">
        <f>[10]MP10922!$G$2542</f>
        <v>610</v>
      </c>
      <c r="N29" s="61">
        <f>[11]MP11022!$G$2542</f>
        <v>857</v>
      </c>
      <c r="O29" s="61">
        <f>[12]MP11122!$G$2542</f>
        <v>418</v>
      </c>
      <c r="P29" s="61"/>
      <c r="Q29" s="126">
        <f t="shared" si="2"/>
        <v>-439</v>
      </c>
      <c r="R29" s="149">
        <f t="shared" si="3"/>
        <v>-51.225204200700112</v>
      </c>
      <c r="S29" s="87">
        <f>SUM(E29:P29)</f>
        <v>6713</v>
      </c>
    </row>
    <row r="30" spans="1:19" ht="20.100000000000001" customHeight="1" thickBot="1" x14ac:dyDescent="0.25">
      <c r="A30" s="240"/>
      <c r="B30" s="241"/>
      <c r="C30" s="26" t="s">
        <v>4</v>
      </c>
      <c r="D30" s="63">
        <f>[1]MP11222!$K$2542</f>
        <v>603</v>
      </c>
      <c r="E30" s="63">
        <f>[2]MP10122!$K$2542</f>
        <v>256</v>
      </c>
      <c r="F30" s="63">
        <f>[3]MP10222!$K$2542</f>
        <v>359</v>
      </c>
      <c r="G30" s="63">
        <f>[4]MP10322!$K$2542</f>
        <v>341</v>
      </c>
      <c r="H30" s="63">
        <f>[5]MP10422!$K$2542</f>
        <v>489</v>
      </c>
      <c r="I30" s="63">
        <f>[6]MP10522!$K$2542</f>
        <v>511</v>
      </c>
      <c r="J30" s="63">
        <f>[7]MP10622!$K$2542</f>
        <v>566</v>
      </c>
      <c r="K30" s="63">
        <f>[8]MP10722!$K$2542</f>
        <v>447</v>
      </c>
      <c r="L30" s="63">
        <f>[9]MP10822!$K$2542</f>
        <v>379</v>
      </c>
      <c r="M30" s="63">
        <f>[10]MP10922!$K$2542</f>
        <v>434</v>
      </c>
      <c r="N30" s="63">
        <f>[11]MP11022!$K$2542</f>
        <v>415</v>
      </c>
      <c r="O30" s="63">
        <f>[12]MP11122!$K$2542</f>
        <v>264</v>
      </c>
      <c r="P30" s="63"/>
      <c r="Q30" s="148">
        <f t="shared" si="2"/>
        <v>-151</v>
      </c>
      <c r="R30" s="150">
        <f t="shared" si="3"/>
        <v>-36.385542168674704</v>
      </c>
      <c r="S30" s="128"/>
    </row>
    <row r="31" spans="1:19" ht="20.100000000000001" customHeight="1" x14ac:dyDescent="0.2">
      <c r="A31" s="235" t="s">
        <v>22</v>
      </c>
      <c r="B31" s="236"/>
      <c r="C31" s="25" t="s">
        <v>3</v>
      </c>
      <c r="D31" s="61">
        <f>[1]MP11222!$G$3091</f>
        <v>123</v>
      </c>
      <c r="E31" s="61">
        <f>[2]MP10122!$G$3091</f>
        <v>115</v>
      </c>
      <c r="F31" s="61">
        <f>[3]MP10222!$G$3091</f>
        <v>120</v>
      </c>
      <c r="G31" s="61">
        <f>[4]MP10322!$G$3091</f>
        <v>174</v>
      </c>
      <c r="H31" s="61">
        <f>[5]MP10422!$G$3091</f>
        <v>127</v>
      </c>
      <c r="I31" s="61">
        <f>[6]MP10522!$G$3091</f>
        <v>421</v>
      </c>
      <c r="J31" s="61">
        <f>[7]MP10622!$G$3091</f>
        <v>165</v>
      </c>
      <c r="K31" s="61">
        <f>[8]MP10722!$G$3091</f>
        <v>102</v>
      </c>
      <c r="L31" s="61">
        <f>[9]MP10822!$G$3091</f>
        <v>360</v>
      </c>
      <c r="M31" s="61">
        <f>[10]MP10922!$G$3091</f>
        <v>146</v>
      </c>
      <c r="N31" s="61">
        <f>[11]MP11022!$G$3091</f>
        <v>180</v>
      </c>
      <c r="O31" s="61">
        <f>[12]MP11122!$G$3091</f>
        <v>151</v>
      </c>
      <c r="P31" s="61"/>
      <c r="Q31" s="153">
        <f t="shared" si="2"/>
        <v>-29</v>
      </c>
      <c r="R31" s="127">
        <f t="shared" si="3"/>
        <v>-16.111111111111111</v>
      </c>
      <c r="S31" s="87">
        <f>SUM(E31:P31)</f>
        <v>2061</v>
      </c>
    </row>
    <row r="32" spans="1:19" ht="20.100000000000001" customHeight="1" thickBot="1" x14ac:dyDescent="0.25">
      <c r="A32" s="237"/>
      <c r="B32" s="238"/>
      <c r="C32" s="26" t="s">
        <v>4</v>
      </c>
      <c r="D32" s="62">
        <f>[1]MP11222!$K$3091</f>
        <v>36</v>
      </c>
      <c r="E32" s="62">
        <f>[2]MP10122!$K$3091</f>
        <v>100</v>
      </c>
      <c r="F32" s="62">
        <f>[3]MP10222!$K$3091</f>
        <v>112</v>
      </c>
      <c r="G32" s="62">
        <f>[4]MP10322!$K$3091</f>
        <v>139</v>
      </c>
      <c r="H32" s="62">
        <f>[5]MP10422!$K$3091</f>
        <v>125</v>
      </c>
      <c r="I32" s="62">
        <f>[6]MP10522!$K$3091</f>
        <v>387</v>
      </c>
      <c r="J32" s="62">
        <f>[7]MP10622!$K$3091</f>
        <v>356</v>
      </c>
      <c r="K32" s="62">
        <f>[8]MP10722!$K$3091</f>
        <v>104</v>
      </c>
      <c r="L32" s="62">
        <f>[9]MP10822!$K$3091</f>
        <v>344</v>
      </c>
      <c r="M32" s="62">
        <f>[10]MP10922!$K$3091</f>
        <v>333</v>
      </c>
      <c r="N32" s="62">
        <f>[11]MP11022!$K$3091</f>
        <v>87</v>
      </c>
      <c r="O32" s="62">
        <f>[12]MP11122!$K$3091</f>
        <v>100</v>
      </c>
      <c r="P32" s="62"/>
      <c r="Q32" s="151">
        <f t="shared" si="2"/>
        <v>13</v>
      </c>
      <c r="R32" s="152">
        <f t="shared" si="3"/>
        <v>14.942528735632186</v>
      </c>
      <c r="S32" s="128"/>
    </row>
    <row r="33" spans="1:19" ht="20.100000000000001" customHeight="1" x14ac:dyDescent="0.2">
      <c r="A33" s="235" t="s">
        <v>23</v>
      </c>
      <c r="B33" s="239"/>
      <c r="C33" s="25" t="s">
        <v>3</v>
      </c>
      <c r="D33" s="61">
        <f>[1]MP11222!$G$2725</f>
        <v>738</v>
      </c>
      <c r="E33" s="61">
        <f>[2]MP10122!$G$2725</f>
        <v>1018</v>
      </c>
      <c r="F33" s="61">
        <f>[3]MP10222!$G$2725</f>
        <v>1103</v>
      </c>
      <c r="G33" s="61">
        <f>[4]MP10322!$G$2725</f>
        <v>1305</v>
      </c>
      <c r="H33" s="61">
        <f>[5]MP10422!$G$2725</f>
        <v>1117</v>
      </c>
      <c r="I33" s="61">
        <f>[6]MP10522!$G$2725</f>
        <v>1325</v>
      </c>
      <c r="J33" s="61">
        <f>[7]MP10622!$G$2725</f>
        <v>1236</v>
      </c>
      <c r="K33" s="61">
        <f>[8]MP10722!$G$2725</f>
        <v>997</v>
      </c>
      <c r="L33" s="61">
        <f>[9]MP10822!$G$2725</f>
        <v>1236</v>
      </c>
      <c r="M33" s="61">
        <f>[10]MP10922!$G$2725</f>
        <v>1295</v>
      </c>
      <c r="N33" s="61">
        <f>[11]MP11022!$G$2725</f>
        <v>1162</v>
      </c>
      <c r="O33" s="61">
        <f>[12]MP11122!$G$2725</f>
        <v>993</v>
      </c>
      <c r="P33" s="61"/>
      <c r="Q33" s="153">
        <f t="shared" si="2"/>
        <v>-169</v>
      </c>
      <c r="R33" s="127">
        <f t="shared" si="3"/>
        <v>-14.543889845094665</v>
      </c>
      <c r="S33" s="87">
        <f>SUM(E33:P33)</f>
        <v>12787</v>
      </c>
    </row>
    <row r="34" spans="1:19" ht="20.100000000000001" customHeight="1" thickBot="1" x14ac:dyDescent="0.25">
      <c r="A34" s="240"/>
      <c r="B34" s="241"/>
      <c r="C34" s="26" t="s">
        <v>4</v>
      </c>
      <c r="D34" s="62">
        <f>[1]MP11222!$K$2725</f>
        <v>615</v>
      </c>
      <c r="E34" s="62">
        <f>[2]MP10122!$K$2725</f>
        <v>873</v>
      </c>
      <c r="F34" s="62">
        <f>[3]MP10222!$K$2725</f>
        <v>864</v>
      </c>
      <c r="G34" s="62">
        <f>[4]MP10322!$K$2725</f>
        <v>938</v>
      </c>
      <c r="H34" s="62">
        <f>[5]MP10422!$K$2725</f>
        <v>966</v>
      </c>
      <c r="I34" s="62">
        <f>[6]MP10522!$K$2725</f>
        <v>1042</v>
      </c>
      <c r="J34" s="62">
        <f>[7]MP10622!$K$2725</f>
        <v>1062</v>
      </c>
      <c r="K34" s="62">
        <f>[8]MP10722!$K$2725</f>
        <v>838</v>
      </c>
      <c r="L34" s="62">
        <f>[9]MP10822!$K$2725</f>
        <v>1099</v>
      </c>
      <c r="M34" s="62">
        <f>[10]MP10922!$K$2725</f>
        <v>1068</v>
      </c>
      <c r="N34" s="62">
        <f>[11]MP11022!$K$2725</f>
        <v>1004</v>
      </c>
      <c r="O34" s="62">
        <f>[12]MP11122!$K$2725</f>
        <v>837</v>
      </c>
      <c r="P34" s="62"/>
      <c r="Q34" s="151">
        <f t="shared" si="2"/>
        <v>-167</v>
      </c>
      <c r="R34" s="152">
        <f t="shared" si="3"/>
        <v>-16.633466135458168</v>
      </c>
      <c r="S34" s="128"/>
    </row>
    <row r="35" spans="1:19" ht="20.100000000000001" customHeight="1" x14ac:dyDescent="0.2">
      <c r="A35" s="235" t="s">
        <v>24</v>
      </c>
      <c r="B35" s="239"/>
      <c r="C35" s="25" t="s">
        <v>3</v>
      </c>
      <c r="D35" s="61">
        <f>[1]MP11222!$G$2908</f>
        <v>410</v>
      </c>
      <c r="E35" s="61">
        <f>[2]MP10122!$G$2908</f>
        <v>406</v>
      </c>
      <c r="F35" s="61">
        <f>[3]MP10222!$G$2908</f>
        <v>688</v>
      </c>
      <c r="G35" s="61">
        <f>[4]MP10322!$G$2908</f>
        <v>861</v>
      </c>
      <c r="H35" s="61">
        <f>[5]MP10422!$G$2908</f>
        <v>784</v>
      </c>
      <c r="I35" s="61">
        <f>[6]MP10522!$G$2908</f>
        <v>782</v>
      </c>
      <c r="J35" s="61">
        <f>[7]MP10622!$G$2908</f>
        <v>689</v>
      </c>
      <c r="K35" s="61">
        <f>[8]MP10722!$G$2908</f>
        <v>752</v>
      </c>
      <c r="L35" s="61">
        <f>[9]MP10822!$G$2908</f>
        <v>885</v>
      </c>
      <c r="M35" s="61">
        <f>[10]MP10922!$G$2908</f>
        <v>738</v>
      </c>
      <c r="N35" s="61">
        <f>[11]MP11022!$G$2908</f>
        <v>704</v>
      </c>
      <c r="O35" s="61">
        <f>[12]MP11122!$G$2908</f>
        <v>547</v>
      </c>
      <c r="P35" s="61"/>
      <c r="Q35" s="126">
        <f t="shared" si="2"/>
        <v>-157</v>
      </c>
      <c r="R35" s="149">
        <f t="shared" si="3"/>
        <v>-22.301136363636363</v>
      </c>
      <c r="S35" s="87">
        <f>SUM(E35:P35)</f>
        <v>7836</v>
      </c>
    </row>
    <row r="36" spans="1:19" ht="20.100000000000001" customHeight="1" thickBot="1" x14ac:dyDescent="0.25">
      <c r="A36" s="240"/>
      <c r="B36" s="241"/>
      <c r="C36" s="26" t="s">
        <v>4</v>
      </c>
      <c r="D36" s="63">
        <f>[1]MP11222!$K$2908</f>
        <v>324</v>
      </c>
      <c r="E36" s="63">
        <f>[2]MP10122!$K$2908</f>
        <v>375</v>
      </c>
      <c r="F36" s="63">
        <f>[3]MP10222!$K$2908</f>
        <v>445</v>
      </c>
      <c r="G36" s="63">
        <f>[4]MP10322!$K$2908</f>
        <v>498</v>
      </c>
      <c r="H36" s="63">
        <f>[5]MP10422!$K$2908</f>
        <v>695</v>
      </c>
      <c r="I36" s="63">
        <f>[6]MP10522!$K$2908</f>
        <v>640</v>
      </c>
      <c r="J36" s="63">
        <f>[7]MP10622!$K$2908</f>
        <v>604</v>
      </c>
      <c r="K36" s="63">
        <f>[8]MP10722!$K$2908</f>
        <v>726</v>
      </c>
      <c r="L36" s="63">
        <f>[9]MP10822!$K$2908</f>
        <v>692</v>
      </c>
      <c r="M36" s="63">
        <f>[10]MP10922!$K$2908</f>
        <v>563</v>
      </c>
      <c r="N36" s="63">
        <f>[11]MP11022!$K$2908</f>
        <v>495</v>
      </c>
      <c r="O36" s="63">
        <f>[12]MP11122!$K$2908</f>
        <v>423</v>
      </c>
      <c r="P36" s="63"/>
      <c r="Q36" s="148">
        <f t="shared" si="2"/>
        <v>-72</v>
      </c>
      <c r="R36" s="150">
        <f t="shared" si="3"/>
        <v>-14.545454545454545</v>
      </c>
      <c r="S36" s="128"/>
    </row>
    <row r="37" spans="1:19" ht="24" customHeight="1" thickBot="1" x14ac:dyDescent="0.25">
      <c r="A37" s="208" t="s">
        <v>35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10"/>
    </row>
    <row r="38" spans="1:19" ht="20.100000000000001" customHeight="1" thickBot="1" x14ac:dyDescent="0.25">
      <c r="A38" s="257" t="s">
        <v>36</v>
      </c>
      <c r="B38" s="258"/>
      <c r="C38" s="25" t="s">
        <v>3</v>
      </c>
      <c r="D38" s="93">
        <f>[1]MP11222!$G$3274</f>
        <v>1648</v>
      </c>
      <c r="E38" s="93">
        <f>[2]MP10122!$G$3274</f>
        <v>1643</v>
      </c>
      <c r="F38" s="93">
        <f>[3]MP10222!$G$3274</f>
        <v>1775</v>
      </c>
      <c r="G38" s="93">
        <f>[4]MP10322!$G$3274</f>
        <v>2270</v>
      </c>
      <c r="H38" s="93">
        <f>[5]MP10422!$G$3274</f>
        <v>1843</v>
      </c>
      <c r="I38" s="93">
        <f>[6]MP10522!$G$3274</f>
        <v>1565</v>
      </c>
      <c r="J38" s="93">
        <f>[7]MP10622!$G$3274</f>
        <v>1883</v>
      </c>
      <c r="K38" s="93">
        <f>[8]MP10722!$G$3274</f>
        <v>1685</v>
      </c>
      <c r="L38" s="93">
        <f>[9]MP10822!$G$3274</f>
        <v>2314</v>
      </c>
      <c r="M38" s="93">
        <f>[10]MP10922!$G$3274</f>
        <v>2193</v>
      </c>
      <c r="N38" s="93">
        <f>[11]MP11022!$G$3274</f>
        <v>2200</v>
      </c>
      <c r="O38" s="93">
        <f>[12]MP11122!$G$3274</f>
        <v>1565</v>
      </c>
      <c r="P38" s="93"/>
      <c r="Q38" s="153">
        <f t="shared" ref="Q38:Q49" si="4">O38-N38</f>
        <v>-635</v>
      </c>
      <c r="R38" s="127">
        <f t="shared" ref="R38:R49" si="5">(Q38/N38)*100</f>
        <v>-28.863636363636363</v>
      </c>
      <c r="S38" s="87">
        <f>SUM(E38:P38)</f>
        <v>20936</v>
      </c>
    </row>
    <row r="39" spans="1:19" ht="20.100000000000001" customHeight="1" thickBot="1" x14ac:dyDescent="0.25">
      <c r="A39" s="259"/>
      <c r="B39" s="258"/>
      <c r="C39" s="26" t="s">
        <v>4</v>
      </c>
      <c r="D39" s="62">
        <f>[1]MP11222!$K$3274</f>
        <v>716</v>
      </c>
      <c r="E39" s="62">
        <f>[2]MP10122!$K$3274</f>
        <v>840</v>
      </c>
      <c r="F39" s="62">
        <f>[3]MP10222!$K$3274</f>
        <v>909</v>
      </c>
      <c r="G39" s="62">
        <f>[4]MP10322!$K$3274</f>
        <v>904</v>
      </c>
      <c r="H39" s="62">
        <f>[5]MP10422!$K$3274</f>
        <v>850</v>
      </c>
      <c r="I39" s="62">
        <f>[6]MP10522!$K$3274</f>
        <v>1052</v>
      </c>
      <c r="J39" s="62">
        <f>[7]MP10622!$K$3274</f>
        <v>1144</v>
      </c>
      <c r="K39" s="62">
        <f>[8]MP10722!$K$3274</f>
        <v>874</v>
      </c>
      <c r="L39" s="62">
        <f>[9]MP10822!$K$3274</f>
        <v>1045</v>
      </c>
      <c r="M39" s="62">
        <f>[10]MP10922!$K$3274</f>
        <v>748</v>
      </c>
      <c r="N39" s="62">
        <f>[11]MP11022!$K$3274</f>
        <v>782</v>
      </c>
      <c r="O39" s="62">
        <f>[12]MP11122!$K$3274</f>
        <v>793</v>
      </c>
      <c r="P39" s="62"/>
      <c r="Q39" s="151">
        <f t="shared" si="4"/>
        <v>11</v>
      </c>
      <c r="R39" s="152">
        <f t="shared" si="5"/>
        <v>1.4066496163682864</v>
      </c>
      <c r="S39" s="128"/>
    </row>
    <row r="40" spans="1:19" ht="20.100000000000001" customHeight="1" thickBot="1" x14ac:dyDescent="0.25">
      <c r="A40" s="257" t="s">
        <v>37</v>
      </c>
      <c r="B40" s="258"/>
      <c r="C40" s="25" t="s">
        <v>3</v>
      </c>
      <c r="D40" s="93">
        <f>[1]MP11222!$G$3457</f>
        <v>736</v>
      </c>
      <c r="E40" s="93">
        <f>[2]MP10122!$G$3457</f>
        <v>1118</v>
      </c>
      <c r="F40" s="93">
        <f>[3]MP10222!$G$3457</f>
        <v>1097</v>
      </c>
      <c r="G40" s="93">
        <f>[4]MP10322!$G$3457</f>
        <v>1111</v>
      </c>
      <c r="H40" s="93">
        <f>[5]MP10422!$G$3457</f>
        <v>808</v>
      </c>
      <c r="I40" s="93">
        <f>[6]MP10522!$G$3457</f>
        <v>1819</v>
      </c>
      <c r="J40" s="93">
        <f>[7]MP10622!$G$3457</f>
        <v>1500</v>
      </c>
      <c r="K40" s="93">
        <f>[8]MP10722!$G$3457</f>
        <v>1261</v>
      </c>
      <c r="L40" s="93">
        <f>[9]MP10822!$G$3457</f>
        <v>1756</v>
      </c>
      <c r="M40" s="93">
        <f>[10]MP10922!$G$3457</f>
        <v>1221</v>
      </c>
      <c r="N40" s="93">
        <f>[11]MP11022!$G$3457</f>
        <v>1123</v>
      </c>
      <c r="O40" s="93">
        <f>[12]MP11122!$G$3457</f>
        <v>867</v>
      </c>
      <c r="P40" s="93"/>
      <c r="Q40" s="153">
        <f t="shared" si="4"/>
        <v>-256</v>
      </c>
      <c r="R40" s="127">
        <f t="shared" si="5"/>
        <v>-22.796081923419411</v>
      </c>
      <c r="S40" s="87">
        <f>SUM(E40:P40)</f>
        <v>13681</v>
      </c>
    </row>
    <row r="41" spans="1:19" ht="20.100000000000001" customHeight="1" thickBot="1" x14ac:dyDescent="0.25">
      <c r="A41" s="259"/>
      <c r="B41" s="258"/>
      <c r="C41" s="26" t="s">
        <v>4</v>
      </c>
      <c r="D41" s="62">
        <f>[1]MP11222!$K$3457</f>
        <v>615</v>
      </c>
      <c r="E41" s="62">
        <f>[2]MP10122!$K$3457</f>
        <v>573</v>
      </c>
      <c r="F41" s="62">
        <f>[3]MP10222!$K$3457</f>
        <v>665</v>
      </c>
      <c r="G41" s="62">
        <f>[4]MP10322!$K$3457</f>
        <v>506</v>
      </c>
      <c r="H41" s="62">
        <f>[5]MP10422!$K$3457</f>
        <v>516</v>
      </c>
      <c r="I41" s="62">
        <f>[6]MP10522!$K$3457</f>
        <v>708</v>
      </c>
      <c r="J41" s="62">
        <f>[7]MP10622!$K$3457</f>
        <v>683</v>
      </c>
      <c r="K41" s="62">
        <f>[8]MP10722!$K$3457</f>
        <v>730</v>
      </c>
      <c r="L41" s="62">
        <f>[9]MP10822!$K$3457</f>
        <v>736</v>
      </c>
      <c r="M41" s="62">
        <f>[10]MP10922!$K$3457</f>
        <v>688</v>
      </c>
      <c r="N41" s="62">
        <f>[11]MP11022!$K$3457</f>
        <v>516</v>
      </c>
      <c r="O41" s="62">
        <f>[12]MP11122!$K$3457</f>
        <v>637</v>
      </c>
      <c r="P41" s="62"/>
      <c r="Q41" s="151">
        <f t="shared" si="4"/>
        <v>121</v>
      </c>
      <c r="R41" s="152">
        <f t="shared" si="5"/>
        <v>23.449612403100776</v>
      </c>
      <c r="S41" s="128"/>
    </row>
    <row r="42" spans="1:19" ht="20.100000000000001" customHeight="1" thickBot="1" x14ac:dyDescent="0.25">
      <c r="A42" s="257" t="s">
        <v>38</v>
      </c>
      <c r="B42" s="258"/>
      <c r="C42" s="25" t="s">
        <v>3</v>
      </c>
      <c r="D42" s="93">
        <f>[1]MP11222!$G$3640</f>
        <v>237</v>
      </c>
      <c r="E42" s="93">
        <f>[2]MP10122!$G$3640</f>
        <v>551</v>
      </c>
      <c r="F42" s="93">
        <f>[3]MP10222!$G$3640</f>
        <v>461</v>
      </c>
      <c r="G42" s="93">
        <f>[4]MP10322!$G$3640</f>
        <v>500</v>
      </c>
      <c r="H42" s="93">
        <f>[5]MP10422!$G$3640</f>
        <v>464</v>
      </c>
      <c r="I42" s="93">
        <f>[6]MP10522!$G$3640</f>
        <v>611</v>
      </c>
      <c r="J42" s="93">
        <f>[7]MP10622!$G$3640</f>
        <v>610</v>
      </c>
      <c r="K42" s="93">
        <f>[8]MP10722!$G$3640</f>
        <v>477</v>
      </c>
      <c r="L42" s="93">
        <f>[9]MP10822!$G$3640</f>
        <v>500</v>
      </c>
      <c r="M42" s="93">
        <f>[10]MP10922!$G$3640</f>
        <v>603</v>
      </c>
      <c r="N42" s="93">
        <f>[11]MP11022!$G$3640</f>
        <v>443</v>
      </c>
      <c r="O42" s="93">
        <f>[12]MP11122!$G$3640</f>
        <v>549</v>
      </c>
      <c r="P42" s="93"/>
      <c r="Q42" s="153">
        <f t="shared" si="4"/>
        <v>106</v>
      </c>
      <c r="R42" s="127">
        <f t="shared" si="5"/>
        <v>23.927765237020317</v>
      </c>
      <c r="S42" s="87">
        <f>SUM(E42:P42)</f>
        <v>5769</v>
      </c>
    </row>
    <row r="43" spans="1:19" ht="20.100000000000001" customHeight="1" thickBot="1" x14ac:dyDescent="0.25">
      <c r="A43" s="259"/>
      <c r="B43" s="258"/>
      <c r="C43" s="26" t="s">
        <v>4</v>
      </c>
      <c r="D43" s="62">
        <f>[1]MP11222!$K$3640</f>
        <v>266</v>
      </c>
      <c r="E43" s="62">
        <f>[2]MP10122!$K$3640</f>
        <v>437</v>
      </c>
      <c r="F43" s="62">
        <f>[3]MP10222!$K$3640</f>
        <v>419</v>
      </c>
      <c r="G43" s="62">
        <f>[4]MP10322!$K$3640</f>
        <v>459</v>
      </c>
      <c r="H43" s="62">
        <f>[5]MP10422!$K$3640</f>
        <v>531</v>
      </c>
      <c r="I43" s="62">
        <f>[6]MP10522!$K$3640</f>
        <v>601</v>
      </c>
      <c r="J43" s="62">
        <f>[7]MP10622!$K$3640</f>
        <v>598</v>
      </c>
      <c r="K43" s="62">
        <f>[8]MP10722!$K$3640</f>
        <v>504</v>
      </c>
      <c r="L43" s="62">
        <f>[9]MP10822!$K$3640</f>
        <v>627</v>
      </c>
      <c r="M43" s="62">
        <f>[10]MP10922!$K$3640</f>
        <v>568</v>
      </c>
      <c r="N43" s="62">
        <f>[11]MP11022!$K$3640</f>
        <v>505</v>
      </c>
      <c r="O43" s="62">
        <f>[12]MP11122!$K$3640</f>
        <v>524</v>
      </c>
      <c r="P43" s="62"/>
      <c r="Q43" s="151">
        <f t="shared" si="4"/>
        <v>19</v>
      </c>
      <c r="R43" s="152">
        <f t="shared" si="5"/>
        <v>3.7623762376237622</v>
      </c>
      <c r="S43" s="128"/>
    </row>
    <row r="44" spans="1:19" ht="20.100000000000001" customHeight="1" thickBot="1" x14ac:dyDescent="0.25">
      <c r="A44" s="257" t="s">
        <v>39</v>
      </c>
      <c r="B44" s="258"/>
      <c r="C44" s="25" t="s">
        <v>3</v>
      </c>
      <c r="D44" s="93">
        <f>[1]MP11222!$G$3823</f>
        <v>86</v>
      </c>
      <c r="E44" s="93">
        <f>[2]MP10122!$G$3823</f>
        <v>48</v>
      </c>
      <c r="F44" s="93">
        <f>[3]MP10222!$G$3823</f>
        <v>108</v>
      </c>
      <c r="G44" s="93">
        <f>[4]MP10322!$G$3823</f>
        <v>113</v>
      </c>
      <c r="H44" s="93">
        <f>[5]MP10422!$G$3823</f>
        <v>95</v>
      </c>
      <c r="I44" s="93">
        <f>[6]MP10522!$G$3823</f>
        <v>176</v>
      </c>
      <c r="J44" s="93">
        <f>[7]MP10622!$G$3823</f>
        <v>82</v>
      </c>
      <c r="K44" s="93">
        <f>[8]MP10722!$G$3823</f>
        <v>74</v>
      </c>
      <c r="L44" s="93">
        <f>[9]MP10822!$G$3823</f>
        <v>112</v>
      </c>
      <c r="M44" s="93">
        <f>[10]MP10922!$G$3823</f>
        <v>66</v>
      </c>
      <c r="N44" s="93">
        <f>[11]MP11022!$G$3823</f>
        <v>103</v>
      </c>
      <c r="O44" s="93">
        <f>[12]MP11122!$G$3823</f>
        <v>58</v>
      </c>
      <c r="P44" s="93"/>
      <c r="Q44" s="153">
        <f t="shared" si="4"/>
        <v>-45</v>
      </c>
      <c r="R44" s="127">
        <f t="shared" si="5"/>
        <v>-43.689320388349515</v>
      </c>
      <c r="S44" s="27">
        <f>SUM(E44:P44)</f>
        <v>1035</v>
      </c>
    </row>
    <row r="45" spans="1:19" ht="20.100000000000001" customHeight="1" thickBot="1" x14ac:dyDescent="0.25">
      <c r="A45" s="259"/>
      <c r="B45" s="258"/>
      <c r="C45" s="26" t="s">
        <v>4</v>
      </c>
      <c r="D45" s="62">
        <f>[1]MP11222!$K$3823</f>
        <v>20</v>
      </c>
      <c r="E45" s="62">
        <f>[2]MP10122!$K$3823</f>
        <v>18</v>
      </c>
      <c r="F45" s="62">
        <f>[3]MP10222!$K$3823</f>
        <v>52</v>
      </c>
      <c r="G45" s="62">
        <f>[4]MP10322!$K$3823</f>
        <v>46</v>
      </c>
      <c r="H45" s="62">
        <f>[5]MP10422!$K$3823</f>
        <v>55</v>
      </c>
      <c r="I45" s="62">
        <f>[6]MP10522!$K$3823</f>
        <v>94</v>
      </c>
      <c r="J45" s="62">
        <f>[7]MP10622!$K$3823</f>
        <v>33</v>
      </c>
      <c r="K45" s="62">
        <f>[8]MP10722!$K$3823</f>
        <v>54</v>
      </c>
      <c r="L45" s="62">
        <f>[9]MP10822!$K$3823</f>
        <v>30</v>
      </c>
      <c r="M45" s="62">
        <f>[10]MP10922!$K$3823</f>
        <v>36</v>
      </c>
      <c r="N45" s="62">
        <f>[11]MP11022!$K$3823</f>
        <v>11</v>
      </c>
      <c r="O45" s="62">
        <f>[12]MP11122!$K$3823</f>
        <v>22</v>
      </c>
      <c r="P45" s="62"/>
      <c r="Q45" s="151">
        <f t="shared" si="4"/>
        <v>11</v>
      </c>
      <c r="R45" s="152">
        <f t="shared" si="5"/>
        <v>100</v>
      </c>
      <c r="S45" s="128"/>
    </row>
    <row r="46" spans="1:19" ht="20.100000000000001" customHeight="1" thickBot="1" x14ac:dyDescent="0.25">
      <c r="A46" s="260" t="s">
        <v>30</v>
      </c>
      <c r="B46" s="261"/>
      <c r="C46" s="121" t="s">
        <v>3</v>
      </c>
      <c r="D46" s="108">
        <f>SUM(D5,D7,D9,D11,D13,D15,D17,D19,D21,D23,D25,D27,D29,D31,D33,D35,D38,D40,D42,D44)</f>
        <v>6451</v>
      </c>
      <c r="E46" s="108">
        <f t="shared" ref="E46:E47" si="6">SUM(E5,E7,E9,E11,E13,E15,E17,E19,E21,E23,E25,E27,E29,E31,E33,E35,E38,E40,E42,E44)</f>
        <v>8474</v>
      </c>
      <c r="F46" s="108">
        <f t="shared" ref="F46:G46" si="7">SUM(F5,F7,F9,F11,F13,F15,F17,F19,F21,F23,F25,F27,F29,F31,F33,F35,F38,F40,F42,F44)</f>
        <v>9822</v>
      </c>
      <c r="G46" s="108">
        <f t="shared" si="7"/>
        <v>11625</v>
      </c>
      <c r="H46" s="108">
        <f t="shared" ref="H46:I46" si="8">SUM(H5,H7,H9,H11,H13,H15,H17,H19,H21,H23,H25,H27,H29,H31,H33,H35,H38,H40,H42,H44)</f>
        <v>10167</v>
      </c>
      <c r="I46" s="108">
        <f t="shared" si="8"/>
        <v>11647</v>
      </c>
      <c r="J46" s="108">
        <f t="shared" ref="J46:K46" si="9">SUM(J5,J7,J9,J11,J13,J15,J17,J19,J21,J23,J25,J27,J29,J31,J33,J35,J38,J40,J42,J44)</f>
        <v>10821</v>
      </c>
      <c r="K46" s="108">
        <f t="shared" si="9"/>
        <v>9373</v>
      </c>
      <c r="L46" s="108">
        <f t="shared" ref="L46:M46" si="10">SUM(L5,L7,L9,L11,L13,L15,L17,L19,L21,L23,L25,L27,L29,L31,L33,L35,L38,L40,L42,L44)</f>
        <v>12273</v>
      </c>
      <c r="M46" s="108">
        <f t="shared" si="10"/>
        <v>10867</v>
      </c>
      <c r="N46" s="108">
        <f t="shared" ref="N46:O46" si="11">SUM(N5,N7,N9,N11,N13,N15,N17,N19,N21,N23,N25,N27,N29,N31,N33,N35,N38,N40,N42,N44)</f>
        <v>10455</v>
      </c>
      <c r="O46" s="108">
        <f t="shared" si="11"/>
        <v>8634</v>
      </c>
      <c r="P46" s="108"/>
      <c r="Q46" s="122">
        <f t="shared" si="4"/>
        <v>-1821</v>
      </c>
      <c r="R46" s="146">
        <f t="shared" si="5"/>
        <v>-17.417503586800574</v>
      </c>
      <c r="S46" s="130">
        <f>SUM(E46:P46)</f>
        <v>114158</v>
      </c>
    </row>
    <row r="47" spans="1:19" ht="20.100000000000001" customHeight="1" thickBot="1" x14ac:dyDescent="0.25">
      <c r="A47" s="262"/>
      <c r="B47" s="263"/>
      <c r="C47" s="123" t="s">
        <v>4</v>
      </c>
      <c r="D47" s="124">
        <f>SUM(D6,D8,D10,D12,D14,D16,D18,D20,D22,D24,D26,D28,D30,D32,D34,D36,D39,D41,D43,D45)</f>
        <v>4431</v>
      </c>
      <c r="E47" s="124">
        <f t="shared" si="6"/>
        <v>5352</v>
      </c>
      <c r="F47" s="124">
        <f t="shared" ref="F47:G47" si="12">SUM(F6,F8,F10,F12,F14,F16,F18,F20,F22,F24,F26,F28,F30,F32,F34,F36,F39,F41,F43,F45)</f>
        <v>6435</v>
      </c>
      <c r="G47" s="124">
        <f t="shared" si="12"/>
        <v>6918</v>
      </c>
      <c r="H47" s="124">
        <f t="shared" ref="H47:I47" si="13">SUM(H6,H8,H10,H12,H14,H16,H18,H20,H22,H24,H26,H28,H30,H32,H34,H36,H39,H41,H43,H45)</f>
        <v>7507</v>
      </c>
      <c r="I47" s="124">
        <f t="shared" si="13"/>
        <v>8623</v>
      </c>
      <c r="J47" s="124">
        <f t="shared" ref="J47:K47" si="14">SUM(J6,J8,J10,J12,J14,J16,J18,J20,J22,J24,J26,J28,J30,J32,J34,J36,J39,J41,J43,J45)</f>
        <v>8243</v>
      </c>
      <c r="K47" s="124">
        <f t="shared" si="14"/>
        <v>7006</v>
      </c>
      <c r="L47" s="124">
        <f t="shared" ref="L47:M47" si="15">SUM(L6,L8,L10,L12,L14,L16,L18,L20,L22,L24,L26,L28,L30,L32,L34,L36,L39,L41,L43,L45)</f>
        <v>8274</v>
      </c>
      <c r="M47" s="124">
        <f t="shared" si="15"/>
        <v>7203</v>
      </c>
      <c r="N47" s="124">
        <f t="shared" ref="N47:O47" si="16">SUM(N6,N8,N10,N12,N14,N16,N18,N20,N22,N24,N26,N28,N30,N32,N34,N36,N39,N41,N43,N45)</f>
        <v>6394</v>
      </c>
      <c r="O47" s="124">
        <f t="shared" si="16"/>
        <v>6111</v>
      </c>
      <c r="P47" s="124"/>
      <c r="Q47" s="145">
        <f t="shared" si="4"/>
        <v>-283</v>
      </c>
      <c r="R47" s="147">
        <f t="shared" si="5"/>
        <v>-4.4260243978730056</v>
      </c>
      <c r="S47" s="163"/>
    </row>
    <row r="48" spans="1:19" ht="20.100000000000001" customHeight="1" x14ac:dyDescent="0.2">
      <c r="A48" s="253" t="s">
        <v>31</v>
      </c>
      <c r="B48" s="254"/>
      <c r="C48" s="121" t="s">
        <v>3</v>
      </c>
      <c r="D48" s="108">
        <v>90588</v>
      </c>
      <c r="E48" s="108">
        <v>122698</v>
      </c>
      <c r="F48" s="108">
        <v>137512</v>
      </c>
      <c r="G48" s="108">
        <v>169890</v>
      </c>
      <c r="H48" s="108">
        <v>135602</v>
      </c>
      <c r="I48" s="108">
        <v>153325</v>
      </c>
      <c r="J48" s="108">
        <v>148258</v>
      </c>
      <c r="K48" s="108">
        <v>136941</v>
      </c>
      <c r="L48" s="108">
        <v>154302</v>
      </c>
      <c r="M48" s="108">
        <v>155997</v>
      </c>
      <c r="N48" s="108">
        <v>153228</v>
      </c>
      <c r="O48" s="108">
        <v>130227</v>
      </c>
      <c r="P48" s="108"/>
      <c r="Q48" s="192">
        <f t="shared" si="4"/>
        <v>-23001</v>
      </c>
      <c r="R48" s="193">
        <f t="shared" si="5"/>
        <v>-15.010964053567232</v>
      </c>
      <c r="S48" s="130">
        <f>SUM(E48:P48)</f>
        <v>1597980</v>
      </c>
    </row>
    <row r="49" spans="1:19" ht="20.100000000000001" customHeight="1" thickBot="1" x14ac:dyDescent="0.25">
      <c r="A49" s="255"/>
      <c r="B49" s="256"/>
      <c r="C49" s="125" t="s">
        <v>4</v>
      </c>
      <c r="D49" s="111">
        <v>63048</v>
      </c>
      <c r="E49" s="111">
        <v>85097</v>
      </c>
      <c r="F49" s="111">
        <v>94074</v>
      </c>
      <c r="G49" s="111">
        <v>108259</v>
      </c>
      <c r="H49" s="111">
        <v>99892</v>
      </c>
      <c r="I49" s="111">
        <v>120259</v>
      </c>
      <c r="J49" s="111">
        <v>119349</v>
      </c>
      <c r="K49" s="111">
        <v>109463</v>
      </c>
      <c r="L49" s="111">
        <v>120313</v>
      </c>
      <c r="M49" s="111">
        <v>113850</v>
      </c>
      <c r="N49" s="111">
        <v>110783</v>
      </c>
      <c r="O49" s="111">
        <v>105054</v>
      </c>
      <c r="P49" s="111"/>
      <c r="Q49" s="190">
        <f t="shared" si="4"/>
        <v>-5729</v>
      </c>
      <c r="R49" s="191">
        <f t="shared" si="5"/>
        <v>-5.1713710587364483</v>
      </c>
      <c r="S49" s="128"/>
    </row>
    <row r="50" spans="1:19" ht="39.950000000000003" customHeight="1" x14ac:dyDescent="0.2">
      <c r="A50" s="251" t="s">
        <v>70</v>
      </c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73"/>
      <c r="S50" s="73"/>
    </row>
    <row r="51" spans="1:19" ht="15" x14ac:dyDescent="0.2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13"/>
      <c r="L51" s="13"/>
      <c r="M51" s="13"/>
      <c r="N51" s="18"/>
      <c r="O51" s="18"/>
      <c r="P51" s="18"/>
      <c r="Q51" s="18"/>
    </row>
    <row r="52" spans="1:19" ht="15" x14ac:dyDescent="0.2">
      <c r="A52" s="44"/>
      <c r="B52" s="44"/>
      <c r="C52" s="44"/>
      <c r="D52" s="44"/>
      <c r="E52" s="44"/>
      <c r="F52" s="44"/>
      <c r="G52" s="44"/>
      <c r="H52" s="44"/>
      <c r="I52" s="44"/>
      <c r="J52" s="13"/>
      <c r="K52" s="13"/>
      <c r="L52" s="13"/>
      <c r="M52" s="13"/>
      <c r="N52" s="18"/>
      <c r="O52" s="18"/>
      <c r="P52" s="18"/>
      <c r="Q52" s="18"/>
    </row>
    <row r="53" spans="1:19" ht="15" x14ac:dyDescent="0.2">
      <c r="A53" s="52"/>
      <c r="B53" s="53"/>
      <c r="C53" s="5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8"/>
      <c r="O53" s="18"/>
      <c r="P53" s="18"/>
      <c r="Q53" s="18"/>
    </row>
    <row r="54" spans="1:19" x14ac:dyDescent="0.2">
      <c r="A54" s="11"/>
      <c r="B54" s="11"/>
      <c r="C54" s="11"/>
      <c r="D54" s="11"/>
      <c r="E54" s="11"/>
      <c r="F54" s="11"/>
      <c r="G54" s="11" t="s">
        <v>8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1:19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9" x14ac:dyDescent="0.2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</sheetData>
  <sheetProtection formatCells="0" formatColumns="0" formatRows="0" insertColumns="0" insertRows="0" insertHyperlinks="0" deleteColumns="0" deleteRows="0" sort="0" autoFilter="0" pivotTables="0"/>
  <mergeCells count="42">
    <mergeCell ref="S3:S4"/>
    <mergeCell ref="M3:M4"/>
    <mergeCell ref="Q3:R3"/>
    <mergeCell ref="N3:N4"/>
    <mergeCell ref="O3:O4"/>
    <mergeCell ref="P3:P4"/>
    <mergeCell ref="H3:H4"/>
    <mergeCell ref="K3:K4"/>
    <mergeCell ref="L3:L4"/>
    <mergeCell ref="I3:I4"/>
    <mergeCell ref="J3:J4"/>
    <mergeCell ref="A13:B14"/>
    <mergeCell ref="A5:B6"/>
    <mergeCell ref="E3:E4"/>
    <mergeCell ref="F3:F4"/>
    <mergeCell ref="G3:G4"/>
    <mergeCell ref="A50:Q50"/>
    <mergeCell ref="A35:B36"/>
    <mergeCell ref="A48:B49"/>
    <mergeCell ref="A27:B28"/>
    <mergeCell ref="A44:B45"/>
    <mergeCell ref="A38:B39"/>
    <mergeCell ref="A40:B41"/>
    <mergeCell ref="A46:B47"/>
    <mergeCell ref="A42:B43"/>
    <mergeCell ref="A37:S37"/>
    <mergeCell ref="A1:S1"/>
    <mergeCell ref="A31:B32"/>
    <mergeCell ref="A29:B30"/>
    <mergeCell ref="A33:B34"/>
    <mergeCell ref="A7:B8"/>
    <mergeCell ref="A9:B10"/>
    <mergeCell ref="A21:B22"/>
    <mergeCell ref="A23:B24"/>
    <mergeCell ref="A15:B16"/>
    <mergeCell ref="A25:B26"/>
    <mergeCell ref="A17:B18"/>
    <mergeCell ref="A11:B12"/>
    <mergeCell ref="A2:Q2"/>
    <mergeCell ref="A19:B20"/>
    <mergeCell ref="D3:D4"/>
    <mergeCell ref="A3:C4"/>
  </mergeCells>
  <phoneticPr fontId="19" type="noConversion"/>
  <printOptions horizontalCentered="1" verticalCentered="1"/>
  <pageMargins left="0.39370078740157483" right="0.39370078740157483" top="0.39370078740157483" bottom="0.39370078740157483" header="0" footer="0"/>
  <pageSetup paperSize="9" scale="5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showGridLines="0" tabSelected="1" topLeftCell="A16" zoomScale="75" zoomScaleNormal="75" zoomScaleSheetLayoutView="75" workbookViewId="0">
      <selection activeCell="J19" sqref="J19"/>
    </sheetView>
  </sheetViews>
  <sheetFormatPr defaultColWidth="0" defaultRowHeight="12.75" zeroHeight="1" x14ac:dyDescent="0.2"/>
  <cols>
    <col min="1" max="1" width="7.28515625" style="16" customWidth="1"/>
    <col min="2" max="2" width="16.28515625" style="16" customWidth="1"/>
    <col min="3" max="3" width="15.7109375" style="16" customWidth="1"/>
    <col min="4" max="4" width="15.7109375" style="20" customWidth="1"/>
    <col min="5" max="15" width="15.7109375" style="16" customWidth="1"/>
    <col min="16" max="16" width="6.140625" style="16" customWidth="1"/>
    <col min="17" max="16384" width="0" style="16" hidden="1"/>
  </cols>
  <sheetData>
    <row r="1" spans="1:15" ht="33" customHeight="1" x14ac:dyDescent="0.2">
      <c r="A1" s="276" t="s">
        <v>55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spans="1:15" ht="30" customHeight="1" x14ac:dyDescent="0.2">
      <c r="A2" s="294" t="s">
        <v>33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ht="21" customHeight="1" thickBot="1" x14ac:dyDescent="0.25">
      <c r="A3" s="298"/>
      <c r="B3" s="298"/>
      <c r="C3" s="14"/>
      <c r="D3" s="14"/>
      <c r="E3" s="14"/>
      <c r="F3" s="14"/>
      <c r="G3" s="14"/>
      <c r="H3" s="14"/>
      <c r="I3" s="14"/>
      <c r="J3" s="14"/>
      <c r="K3" s="279"/>
      <c r="L3" s="279"/>
      <c r="M3" s="279"/>
      <c r="N3" s="279"/>
      <c r="O3" s="279"/>
    </row>
    <row r="4" spans="1:15" ht="39.75" customHeight="1" thickBot="1" x14ac:dyDescent="0.25">
      <c r="A4" s="299" t="s">
        <v>29</v>
      </c>
      <c r="B4" s="300"/>
      <c r="C4" s="89" t="s">
        <v>41</v>
      </c>
      <c r="D4" s="179" t="s">
        <v>44</v>
      </c>
      <c r="E4" s="83" t="s">
        <v>57</v>
      </c>
      <c r="F4" s="83" t="s">
        <v>45</v>
      </c>
      <c r="G4" s="83" t="s">
        <v>46</v>
      </c>
      <c r="H4" s="83" t="s">
        <v>47</v>
      </c>
      <c r="I4" s="83" t="s">
        <v>48</v>
      </c>
      <c r="J4" s="83" t="s">
        <v>49</v>
      </c>
      <c r="K4" s="83" t="s">
        <v>50</v>
      </c>
      <c r="L4" s="83" t="s">
        <v>51</v>
      </c>
      <c r="M4" s="83" t="s">
        <v>52</v>
      </c>
      <c r="N4" s="187" t="s">
        <v>53</v>
      </c>
      <c r="O4" s="178" t="s">
        <v>54</v>
      </c>
    </row>
    <row r="5" spans="1:15" ht="29.45" customHeight="1" x14ac:dyDescent="0.2">
      <c r="A5" s="235" t="s">
        <v>9</v>
      </c>
      <c r="B5" s="239"/>
      <c r="C5" s="92">
        <f>'Bezrob zarejestr'!C6/'Wolne miejsca pracy'!D6</f>
        <v>143.9</v>
      </c>
      <c r="D5" s="92">
        <f>'Bezrob zarejestr'!D6/'Wolne miejsca pracy'!E6</f>
        <v>50.571428571428569</v>
      </c>
      <c r="E5" s="92">
        <f>'Bezrob zarejestr'!E6/'Wolne miejsca pracy'!F6</f>
        <v>35.123893805309734</v>
      </c>
      <c r="F5" s="92">
        <f>'Bezrob zarejestr'!F6/'Wolne miejsca pracy'!G6</f>
        <v>27.805970149253731</v>
      </c>
      <c r="G5" s="92">
        <f>'Bezrob zarejestr'!G6/'Wolne miejsca pracy'!H6</f>
        <v>25.575539568345324</v>
      </c>
      <c r="H5" s="92">
        <f>'Bezrob zarejestr'!H6/'Wolne miejsca pracy'!I6</f>
        <v>20.28235294117647</v>
      </c>
      <c r="I5" s="92">
        <f>'Bezrob zarejestr'!I6/'Wolne miejsca pracy'!J6</f>
        <v>26.246031746031747</v>
      </c>
      <c r="J5" s="61">
        <f>'Bezrob zarejestr'!J6/'Wolne miejsca pracy'!K6</f>
        <v>18.106145251396647</v>
      </c>
      <c r="K5" s="61">
        <f>'Bezrob zarejestr'!K6/'Wolne miejsca pracy'!L6</f>
        <v>19.17365269461078</v>
      </c>
      <c r="L5" s="92">
        <f>'Bezrob zarejestr'!L6/'Wolne miejsca pracy'!M6</f>
        <v>24.45736434108527</v>
      </c>
      <c r="M5" s="92">
        <f>'Bezrob zarejestr'!M6/'Wolne miejsca pracy'!N6</f>
        <v>37.719512195121951</v>
      </c>
      <c r="N5" s="61">
        <f>'Bezrob zarejestr'!N6/'Wolne miejsca pracy'!O6</f>
        <v>16.005235602094242</v>
      </c>
      <c r="O5" s="84"/>
    </row>
    <row r="6" spans="1:15" ht="29.45" customHeight="1" x14ac:dyDescent="0.2">
      <c r="A6" s="277" t="s">
        <v>10</v>
      </c>
      <c r="B6" s="278"/>
      <c r="C6" s="90">
        <f>'Bezrob zarejestr'!C8/'Wolne miejsca pracy'!D8</f>
        <v>31.87323943661972</v>
      </c>
      <c r="D6" s="90">
        <f>'Bezrob zarejestr'!D8/'Wolne miejsca pracy'!E8</f>
        <v>34.536231884057969</v>
      </c>
      <c r="E6" s="90">
        <f>'Bezrob zarejestr'!E8/'Wolne miejsca pracy'!F8</f>
        <v>14.618461538461538</v>
      </c>
      <c r="F6" s="90">
        <f>'Bezrob zarejestr'!F8/'Wolne miejsca pracy'!G8</f>
        <v>19.621739130434783</v>
      </c>
      <c r="G6" s="90">
        <f>'Bezrob zarejestr'!G8/'Wolne miejsca pracy'!H8</f>
        <v>10.647058823529411</v>
      </c>
      <c r="H6" s="90">
        <f>'Bezrob zarejestr'!H8/'Wolne miejsca pracy'!I8</f>
        <v>11.985119047619047</v>
      </c>
      <c r="I6" s="90">
        <f>'Bezrob zarejestr'!I8/'Wolne miejsca pracy'!J8</f>
        <v>11.648648648648649</v>
      </c>
      <c r="J6" s="62">
        <f>'Bezrob zarejestr'!J8/'Wolne miejsca pracy'!K8</f>
        <v>15.349397590361447</v>
      </c>
      <c r="K6" s="90">
        <f>'Bezrob zarejestr'!K8/'Wolne miejsca pracy'!L8</f>
        <v>12.092356687898089</v>
      </c>
      <c r="L6" s="90">
        <f>'Bezrob zarejestr'!L8/'Wolne miejsca pracy'!M8</f>
        <v>9.3046683046683043</v>
      </c>
      <c r="M6" s="90">
        <f>'Bezrob zarejestr'!M8/'Wolne miejsca pracy'!N8</f>
        <v>9.6577540106951876</v>
      </c>
      <c r="N6" s="62">
        <f>'Bezrob zarejestr'!N8/'Wolne miejsca pracy'!O8</f>
        <v>9.9131652661064429</v>
      </c>
      <c r="O6" s="85"/>
    </row>
    <row r="7" spans="1:15" ht="29.45" customHeight="1" x14ac:dyDescent="0.2">
      <c r="A7" s="277" t="s">
        <v>11</v>
      </c>
      <c r="B7" s="278"/>
      <c r="C7" s="90">
        <f>'Bezrob zarejestr'!C10/'Wolne miejsca pracy'!D10</f>
        <v>27.061946902654867</v>
      </c>
      <c r="D7" s="90">
        <f>'Bezrob zarejestr'!D10/'Wolne miejsca pracy'!E10</f>
        <v>19.840490797546011</v>
      </c>
      <c r="E7" s="90">
        <f>'Bezrob zarejestr'!E10/'Wolne miejsca pracy'!F10</f>
        <v>16.209183673469386</v>
      </c>
      <c r="F7" s="90">
        <f>'Bezrob zarejestr'!F10/'Wolne miejsca pracy'!G10</f>
        <v>16.115183246073297</v>
      </c>
      <c r="G7" s="90">
        <f>'Bezrob zarejestr'!G10/'Wolne miejsca pracy'!H10</f>
        <v>14.680203045685278</v>
      </c>
      <c r="H7" s="90">
        <f>'Bezrob zarejestr'!H10/'Wolne miejsca pracy'!I10</f>
        <v>8.9612903225806448</v>
      </c>
      <c r="I7" s="90">
        <f>'Bezrob zarejestr'!I10/'Wolne miejsca pracy'!J10</f>
        <v>6.8320209973753281</v>
      </c>
      <c r="J7" s="62">
        <f>'Bezrob zarejestr'!J10/'Wolne miejsca pracy'!K10</f>
        <v>11.017094017094017</v>
      </c>
      <c r="K7" s="90">
        <f>'Bezrob zarejestr'!K10/'Wolne miejsca pracy'!L10</f>
        <v>7.8861538461538458</v>
      </c>
      <c r="L7" s="90">
        <f>'Bezrob zarejestr'!L10/'Wolne miejsca pracy'!M10</f>
        <v>14.217877094972067</v>
      </c>
      <c r="M7" s="90">
        <f>'Bezrob zarejestr'!M10/'Wolne miejsca pracy'!N10</f>
        <v>13.425414364640885</v>
      </c>
      <c r="N7" s="62">
        <f>'Bezrob zarejestr'!N10/'Wolne miejsca pracy'!O10</f>
        <v>12.125</v>
      </c>
      <c r="O7" s="85"/>
    </row>
    <row r="8" spans="1:15" ht="29.45" customHeight="1" x14ac:dyDescent="0.2">
      <c r="A8" s="277" t="s">
        <v>12</v>
      </c>
      <c r="B8" s="278"/>
      <c r="C8" s="90">
        <f>'Bezrob zarejestr'!C12/'Wolne miejsca pracy'!D12</f>
        <v>37.275862068965516</v>
      </c>
      <c r="D8" s="90">
        <f>'Bezrob zarejestr'!D12/'Wolne miejsca pracy'!E12</f>
        <v>14.113207547169811</v>
      </c>
      <c r="E8" s="90">
        <f>'Bezrob zarejestr'!E12/'Wolne miejsca pracy'!F12</f>
        <v>19.620689655172413</v>
      </c>
      <c r="F8" s="90">
        <f>'Bezrob zarejestr'!F12/'Wolne miejsca pracy'!G12</f>
        <v>14.182389937106919</v>
      </c>
      <c r="G8" s="90">
        <f>'Bezrob zarejestr'!G12/'Wolne miejsca pracy'!H12</f>
        <v>21.831683168316832</v>
      </c>
      <c r="H8" s="90">
        <f>'Bezrob zarejestr'!H12/'Wolne miejsca pracy'!I12</f>
        <v>12.696428571428571</v>
      </c>
      <c r="I8" s="90">
        <f>'Bezrob zarejestr'!I12/'Wolne miejsca pracy'!J12</f>
        <v>17.466101694915253</v>
      </c>
      <c r="J8" s="62">
        <f>'Bezrob zarejestr'!J12/'Wolne miejsca pracy'!K12</f>
        <v>12.131736526946108</v>
      </c>
      <c r="K8" s="90">
        <f>'Bezrob zarejestr'!K12/'Wolne miejsca pracy'!L12</f>
        <v>11.005347593582888</v>
      </c>
      <c r="L8" s="90">
        <f>'Bezrob zarejestr'!L12/'Wolne miejsca pracy'!M12</f>
        <v>15.65625</v>
      </c>
      <c r="M8" s="90">
        <f>'Bezrob zarejestr'!M12/'Wolne miejsca pracy'!N12</f>
        <v>24.684210526315791</v>
      </c>
      <c r="N8" s="62">
        <f>'Bezrob zarejestr'!N12/'Wolne miejsca pracy'!O12</f>
        <v>10.913793103448276</v>
      </c>
      <c r="O8" s="85"/>
    </row>
    <row r="9" spans="1:15" ht="29.45" customHeight="1" x14ac:dyDescent="0.2">
      <c r="A9" s="284" t="s">
        <v>13</v>
      </c>
      <c r="B9" s="285"/>
      <c r="C9" s="90">
        <f>'Bezrob zarejestr'!C14/'Wolne miejsca pracy'!D14</f>
        <v>26.259740259740258</v>
      </c>
      <c r="D9" s="90">
        <f>'Bezrob zarejestr'!D14/'Wolne miejsca pracy'!E14</f>
        <v>9.7268722466960345</v>
      </c>
      <c r="E9" s="90">
        <f>'Bezrob zarejestr'!E14/'Wolne miejsca pracy'!F14</f>
        <v>5.7556675062972289</v>
      </c>
      <c r="F9" s="90">
        <f>'Bezrob zarejestr'!F14/'Wolne miejsca pracy'!G14</f>
        <v>4.6606334841628962</v>
      </c>
      <c r="G9" s="90">
        <f>'Bezrob zarejestr'!G14/'Wolne miejsca pracy'!H14</f>
        <v>10.288043478260869</v>
      </c>
      <c r="H9" s="166">
        <f>'Bezrob zarejestr'!H14/'Wolne miejsca pracy'!I14</f>
        <v>6.876363636363636</v>
      </c>
      <c r="I9" s="90">
        <f>'Bezrob zarejestr'!I14/'Wolne miejsca pracy'!J14</f>
        <v>7.0193798449612403</v>
      </c>
      <c r="J9" s="62">
        <f>'Bezrob zarejestr'!J14/'Wolne miejsca pracy'!K14</f>
        <v>8.1493212669683253</v>
      </c>
      <c r="K9" s="90">
        <f>'Bezrob zarejestr'!K14/'Wolne miejsca pracy'!L14</f>
        <v>4.3793911007025761</v>
      </c>
      <c r="L9" s="90">
        <f>'Bezrob zarejestr'!L14/'Wolne miejsca pracy'!M14</f>
        <v>8.2418032786885238</v>
      </c>
      <c r="M9" s="90">
        <f>'Bezrob zarejestr'!M14/'Wolne miejsca pracy'!N14</f>
        <v>5.2270270270270274</v>
      </c>
      <c r="N9" s="62">
        <f>'Bezrob zarejestr'!N14/'Wolne miejsca pracy'!O14</f>
        <v>7.6123348017621142</v>
      </c>
      <c r="O9" s="85"/>
    </row>
    <row r="10" spans="1:15" ht="29.45" customHeight="1" x14ac:dyDescent="0.2">
      <c r="A10" s="280" t="s">
        <v>14</v>
      </c>
      <c r="B10" s="281"/>
      <c r="C10" s="90">
        <f>'Bezrob zarejestr'!C16/'Wolne miejsca pracy'!D16</f>
        <v>23.989583333333332</v>
      </c>
      <c r="D10" s="90">
        <f>'Bezrob zarejestr'!D16/'Wolne miejsca pracy'!E16</f>
        <v>20</v>
      </c>
      <c r="E10" s="90">
        <f>'Bezrob zarejestr'!E16/'Wolne miejsca pracy'!F16</f>
        <v>15.758169934640524</v>
      </c>
      <c r="F10" s="90">
        <f>'Bezrob zarejestr'!F16/'Wolne miejsca pracy'!G16</f>
        <v>7.8864468864468869</v>
      </c>
      <c r="G10" s="90">
        <f>'Bezrob zarejestr'!G16/'Wolne miejsca pracy'!H16</f>
        <v>7.024390243902439</v>
      </c>
      <c r="H10" s="90">
        <f>'Bezrob zarejestr'!H16/'Wolne miejsca pracy'!I16</f>
        <v>5.1171662125340598</v>
      </c>
      <c r="I10" s="90">
        <f>'Bezrob zarejestr'!I16/'Wolne miejsca pracy'!J16</f>
        <v>7.0691056910569108</v>
      </c>
      <c r="J10" s="62">
        <f>'Bezrob zarejestr'!J16/'Wolne miejsca pracy'!K16</f>
        <v>8.3317535545023702</v>
      </c>
      <c r="K10" s="90">
        <f>'Bezrob zarejestr'!K16/'Wolne miejsca pracy'!L16</f>
        <v>5.6788079470198678</v>
      </c>
      <c r="L10" s="90">
        <f>'Bezrob zarejestr'!L16/'Wolne miejsca pracy'!M16</f>
        <v>5.6517571884984026</v>
      </c>
      <c r="M10" s="90">
        <f>'Bezrob zarejestr'!M16/'Wolne miejsca pracy'!N16</f>
        <v>6.6806083650190118</v>
      </c>
      <c r="N10" s="62">
        <f>'Bezrob zarejestr'!N16/'Wolne miejsca pracy'!O16</f>
        <v>9.4555555555555557</v>
      </c>
      <c r="O10" s="85"/>
    </row>
    <row r="11" spans="1:15" ht="29.45" customHeight="1" x14ac:dyDescent="0.2">
      <c r="A11" s="277" t="s">
        <v>15</v>
      </c>
      <c r="B11" s="278"/>
      <c r="C11" s="140">
        <f>'Bezrob zarejestr'!C18/'Wolne miejsca pracy'!D18</f>
        <v>40.447761194029852</v>
      </c>
      <c r="D11" s="140">
        <f>'Bezrob zarejestr'!D18/'Wolne miejsca pracy'!E18</f>
        <v>21.377777777777776</v>
      </c>
      <c r="E11" s="140">
        <f>'Bezrob zarejestr'!E18/'Wolne miejsca pracy'!F18</f>
        <v>15.473118279569892</v>
      </c>
      <c r="F11" s="140">
        <f>'Bezrob zarejestr'!F18/'Wolne miejsca pracy'!G18</f>
        <v>15.415204678362572</v>
      </c>
      <c r="G11" s="90">
        <f>'Bezrob zarejestr'!G18/'Wolne miejsca pracy'!H18</f>
        <v>8.2899999999999991</v>
      </c>
      <c r="H11" s="90">
        <f>'Bezrob zarejestr'!H18/'Wolne miejsca pracy'!I18</f>
        <v>5.2820512820512819</v>
      </c>
      <c r="I11" s="90">
        <f>'Bezrob zarejestr'!I18/'Wolne miejsca pracy'!J18</f>
        <v>10.751243781094526</v>
      </c>
      <c r="J11" s="62">
        <f>'Bezrob zarejestr'!J18/'Wolne miejsca pracy'!K18</f>
        <v>7.5642857142857141</v>
      </c>
      <c r="K11" s="90">
        <f>'Bezrob zarejestr'!K18/'Wolne miejsca pracy'!L18</f>
        <v>6.7532467532467528</v>
      </c>
      <c r="L11" s="90">
        <f>'Bezrob zarejestr'!L18/'Wolne miejsca pracy'!M18</f>
        <v>13.736842105263158</v>
      </c>
      <c r="M11" s="90">
        <f>'Bezrob zarejestr'!M18/'Wolne miejsca pracy'!N18</f>
        <v>11.177777777777777</v>
      </c>
      <c r="N11" s="62">
        <f>'Bezrob zarejestr'!N18/'Wolne miejsca pracy'!O18</f>
        <v>9.8333333333333339</v>
      </c>
      <c r="O11" s="85"/>
    </row>
    <row r="12" spans="1:15" ht="29.45" customHeight="1" x14ac:dyDescent="0.2">
      <c r="A12" s="284" t="s">
        <v>16</v>
      </c>
      <c r="B12" s="285"/>
      <c r="C12" s="90">
        <f>'Bezrob zarejestr'!C20/'Wolne miejsca pracy'!D20</f>
        <v>16.684210526315791</v>
      </c>
      <c r="D12" s="90">
        <f>'Bezrob zarejestr'!D20/'Wolne miejsca pracy'!E20</f>
        <v>12.538461538461538</v>
      </c>
      <c r="E12" s="90">
        <f>'Bezrob zarejestr'!E20/'Wolne miejsca pracy'!F20</f>
        <v>9.1553030303030312</v>
      </c>
      <c r="F12" s="90">
        <f>'Bezrob zarejestr'!F20/'Wolne miejsca pracy'!G20</f>
        <v>5.9164420485175206</v>
      </c>
      <c r="G12" s="90">
        <f>'Bezrob zarejestr'!G20/'Wolne miejsca pracy'!H20</f>
        <v>5.685131195335277</v>
      </c>
      <c r="H12" s="90">
        <f>'Bezrob zarejestr'!H20/'Wolne miejsca pracy'!I20</f>
        <v>5.9133333333333331</v>
      </c>
      <c r="I12" s="90">
        <f>'Bezrob zarejestr'!I20/'Wolne miejsca pracy'!J20</f>
        <v>5.8694029850746272</v>
      </c>
      <c r="J12" s="62">
        <f>'Bezrob zarejestr'!J20/'Wolne miejsca pracy'!K20</f>
        <v>8.6470588235294112</v>
      </c>
      <c r="K12" s="90">
        <f>'Bezrob zarejestr'!K20/'Wolne miejsca pracy'!L20</f>
        <v>6.6968325791855206</v>
      </c>
      <c r="L12" s="90">
        <f>'Bezrob zarejestr'!L20/'Wolne miejsca pracy'!M20</f>
        <v>7.9123711340206189</v>
      </c>
      <c r="M12" s="90">
        <f>'Bezrob zarejestr'!M20/'Wolne miejsca pracy'!N20</f>
        <v>9.0755813953488378</v>
      </c>
      <c r="N12" s="62">
        <f>'Bezrob zarejestr'!N20/'Wolne miejsca pracy'!O20</f>
        <v>15.567307692307692</v>
      </c>
      <c r="O12" s="85"/>
    </row>
    <row r="13" spans="1:15" ht="29.45" customHeight="1" x14ac:dyDescent="0.2">
      <c r="A13" s="280" t="s">
        <v>17</v>
      </c>
      <c r="B13" s="281"/>
      <c r="C13" s="90">
        <f>'Bezrob zarejestr'!C22/'Wolne miejsca pracy'!D22</f>
        <v>49.350877192982459</v>
      </c>
      <c r="D13" s="90">
        <f>'Bezrob zarejestr'!D22/'Wolne miejsca pracy'!E22</f>
        <v>31.12087912087912</v>
      </c>
      <c r="E13" s="90">
        <f>'Bezrob zarejestr'!E22/'Wolne miejsca pracy'!F22</f>
        <v>21.638461538461538</v>
      </c>
      <c r="F13" s="90">
        <f>'Bezrob zarejestr'!F22/'Wolne miejsca pracy'!G22</f>
        <v>19.518248175182482</v>
      </c>
      <c r="G13" s="90">
        <f>'Bezrob zarejestr'!G22/'Wolne miejsca pracy'!H22</f>
        <v>17.167832167832167</v>
      </c>
      <c r="H13" s="90">
        <f>'Bezrob zarejestr'!H22/'Wolne miejsca pracy'!I22</f>
        <v>12.259459459459459</v>
      </c>
      <c r="I13" s="90">
        <f>'Bezrob zarejestr'!I22/'Wolne miejsca pracy'!J22</f>
        <v>15.411347517730496</v>
      </c>
      <c r="J13" s="62">
        <f>'Bezrob zarejestr'!J22/'Wolne miejsca pracy'!K22</f>
        <v>16.64179104477612</v>
      </c>
      <c r="K13" s="90">
        <f>'Bezrob zarejestr'!K22/'Wolne miejsca pracy'!L22</f>
        <v>16.197183098591548</v>
      </c>
      <c r="L13" s="90">
        <f>'Bezrob zarejestr'!L22/'Wolne miejsca pracy'!M22</f>
        <v>16.661870503597122</v>
      </c>
      <c r="M13" s="90">
        <f>'Bezrob zarejestr'!M22/'Wolne miejsca pracy'!N22</f>
        <v>19.657894736842106</v>
      </c>
      <c r="N13" s="75">
        <f>'Bezrob zarejestr'!N22/'Wolne miejsca pracy'!O22</f>
        <v>16.661870503597122</v>
      </c>
      <c r="O13" s="85"/>
    </row>
    <row r="14" spans="1:15" ht="29.45" customHeight="1" x14ac:dyDescent="0.2">
      <c r="A14" s="284" t="s">
        <v>18</v>
      </c>
      <c r="B14" s="285"/>
      <c r="C14" s="90">
        <f>'Bezrob zarejestr'!C24/'Wolne miejsca pracy'!D24</f>
        <v>34.333333333333336</v>
      </c>
      <c r="D14" s="90">
        <f>'Bezrob zarejestr'!D24/'Wolne miejsca pracy'!E24</f>
        <v>24.759493670886076</v>
      </c>
      <c r="E14" s="90">
        <f>'Bezrob zarejestr'!E24/'Wolne miejsca pracy'!F24</f>
        <v>16.72972972972973</v>
      </c>
      <c r="F14" s="90">
        <f>'Bezrob zarejestr'!F24/'Wolne miejsca pracy'!G24</f>
        <v>10.587878787878788</v>
      </c>
      <c r="G14" s="90">
        <f>'Bezrob zarejestr'!G24/'Wolne miejsca pracy'!H24</f>
        <v>8.0585106382978715</v>
      </c>
      <c r="H14" s="90">
        <f>'Bezrob zarejestr'!H24/'Wolne miejsca pracy'!I24</f>
        <v>6.032558139534884</v>
      </c>
      <c r="I14" s="90">
        <f>'Bezrob zarejestr'!I24/'Wolne miejsca pracy'!J24</f>
        <v>5.6119402985074629</v>
      </c>
      <c r="J14" s="62">
        <f>'Bezrob zarejestr'!J24/'Wolne miejsca pracy'!K24</f>
        <v>6.0517241379310347</v>
      </c>
      <c r="K14" s="90">
        <f>'Bezrob zarejestr'!K24/'Wolne miejsca pracy'!L24</f>
        <v>7.3288590604026842</v>
      </c>
      <c r="L14" s="90">
        <f>'Bezrob zarejestr'!L24/'Wolne miejsca pracy'!M24</f>
        <v>12.612244897959183</v>
      </c>
      <c r="M14" s="90">
        <f>'Bezrob zarejestr'!M24/'Wolne miejsca pracy'!N24</f>
        <v>11.61344537815126</v>
      </c>
      <c r="N14" s="62">
        <f>'Bezrob zarejestr'!N24/'Wolne miejsca pracy'!O24</f>
        <v>13.017094017094017</v>
      </c>
      <c r="O14" s="85"/>
    </row>
    <row r="15" spans="1:15" ht="29.45" customHeight="1" x14ac:dyDescent="0.2">
      <c r="A15" s="280" t="s">
        <v>19</v>
      </c>
      <c r="B15" s="281"/>
      <c r="C15" s="90">
        <f>'Bezrob zarejestr'!C26/'Wolne miejsca pracy'!D26</f>
        <v>19.117647058823529</v>
      </c>
      <c r="D15" s="90">
        <f>'Bezrob zarejestr'!D26/'Wolne miejsca pracy'!E26</f>
        <v>12.477876106194691</v>
      </c>
      <c r="E15" s="90">
        <f>'Bezrob zarejestr'!E26/'Wolne miejsca pracy'!F26</f>
        <v>7.8636363636363633</v>
      </c>
      <c r="F15" s="90">
        <f>'Bezrob zarejestr'!F26/'Wolne miejsca pracy'!G26</f>
        <v>10.73469387755102</v>
      </c>
      <c r="G15" s="90">
        <f>'Bezrob zarejestr'!G26/'Wolne miejsca pracy'!H26</f>
        <v>4.964435146443515</v>
      </c>
      <c r="H15" s="90">
        <f>'Bezrob zarejestr'!H26/'Wolne miejsca pracy'!I26</f>
        <v>6.7438271604938276</v>
      </c>
      <c r="I15" s="90">
        <f>'Bezrob zarejestr'!I26/'Wolne miejsca pracy'!J26</f>
        <v>5.1326259946949602</v>
      </c>
      <c r="J15" s="62">
        <f>'Bezrob zarejestr'!J26/'Wolne miejsca pracy'!K26</f>
        <v>4.9912790697674421</v>
      </c>
      <c r="K15" s="90">
        <f>'Bezrob zarejestr'!K26/'Wolne miejsca pracy'!L26</f>
        <v>4.4441624365482237</v>
      </c>
      <c r="L15" s="90">
        <f>'Bezrob zarejestr'!L26/'Wolne miejsca pracy'!M26</f>
        <v>5.3523035230352303</v>
      </c>
      <c r="M15" s="90">
        <f>'Bezrob zarejestr'!M26/'Wolne miejsca pracy'!N26</f>
        <v>5.3208955223880601</v>
      </c>
      <c r="N15" s="62">
        <f>'Bezrob zarejestr'!N26/'Wolne miejsca pracy'!O26</f>
        <v>5.6475195822454305</v>
      </c>
      <c r="O15" s="85"/>
    </row>
    <row r="16" spans="1:15" ht="29.45" customHeight="1" x14ac:dyDescent="0.2">
      <c r="A16" s="277" t="s">
        <v>20</v>
      </c>
      <c r="B16" s="278"/>
      <c r="C16" s="90">
        <f>'Bezrob zarejestr'!C28/'Wolne miejsca pracy'!D28</f>
        <v>14.767790262172285</v>
      </c>
      <c r="D16" s="90">
        <f>'Bezrob zarejestr'!D28/'Wolne miejsca pracy'!E28</f>
        <v>15.632183908045977</v>
      </c>
      <c r="E16" s="90">
        <f>'Bezrob zarejestr'!E28/'Wolne miejsca pracy'!F28</f>
        <v>15.056179775280899</v>
      </c>
      <c r="F16" s="90">
        <f>'Bezrob zarejestr'!F28/'Wolne miejsca pracy'!G28</f>
        <v>6.8119507908611601</v>
      </c>
      <c r="G16" s="90">
        <f>'Bezrob zarejestr'!G28/'Wolne miejsca pracy'!H28</f>
        <v>6.8034026465028354</v>
      </c>
      <c r="H16" s="90">
        <f>'Bezrob zarejestr'!H28/'Wolne miejsca pracy'!I28</f>
        <v>6.7013752455795679</v>
      </c>
      <c r="I16" s="90">
        <f>'Bezrob zarejestr'!I28/'Wolne miejsca pracy'!J28</f>
        <v>5.7733089579524677</v>
      </c>
      <c r="J16" s="62">
        <f>'Bezrob zarejestr'!J28/'Wolne miejsca pracy'!K28</f>
        <v>8.0437158469945356</v>
      </c>
      <c r="K16" s="90">
        <f>'Bezrob zarejestr'!K28/'Wolne miejsca pracy'!L28</f>
        <v>7.409326424870466</v>
      </c>
      <c r="L16" s="90">
        <f>'Bezrob zarejestr'!L28/'Wolne miejsca pracy'!M28</f>
        <v>6.7869249394673128</v>
      </c>
      <c r="M16" s="90">
        <f>'Bezrob zarejestr'!M28/'Wolne miejsca pracy'!N28</f>
        <v>11.280487804878049</v>
      </c>
      <c r="N16" s="75">
        <f>'Bezrob zarejestr'!N28/'Wolne miejsca pracy'!O28</f>
        <v>11.689361702127659</v>
      </c>
      <c r="O16" s="85"/>
    </row>
    <row r="17" spans="1:17" ht="29.45" customHeight="1" x14ac:dyDescent="0.2">
      <c r="A17" s="277" t="s">
        <v>21</v>
      </c>
      <c r="B17" s="278"/>
      <c r="C17" s="90">
        <f>'Bezrob zarejestr'!C30/'Wolne miejsca pracy'!D30</f>
        <v>6.2388059701492535</v>
      </c>
      <c r="D17" s="90">
        <f>'Bezrob zarejestr'!D30/'Wolne miejsca pracy'!E30</f>
        <v>14.85546875</v>
      </c>
      <c r="E17" s="90">
        <f>'Bezrob zarejestr'!E30/'Wolne miejsca pracy'!F30</f>
        <v>9.284122562674094</v>
      </c>
      <c r="F17" s="90">
        <f>'Bezrob zarejestr'!F30/'Wolne miejsca pracy'!G30</f>
        <v>8.9178885630498534</v>
      </c>
      <c r="G17" s="90">
        <f>'Bezrob zarejestr'!G30/'Wolne miejsca pracy'!H30</f>
        <v>5.6850715746421265</v>
      </c>
      <c r="H17" s="90">
        <f>'Bezrob zarejestr'!H30/'Wolne miejsca pracy'!I30</f>
        <v>5.1095890410958908</v>
      </c>
      <c r="I17" s="90">
        <f>'Bezrob zarejestr'!I30/'Wolne miejsca pracy'!J30</f>
        <v>4.5388692579505303</v>
      </c>
      <c r="J17" s="62">
        <f>'Bezrob zarejestr'!J30/'Wolne miejsca pracy'!K30</f>
        <v>5.7002237136465324</v>
      </c>
      <c r="K17" s="90">
        <f>'Bezrob zarejestr'!K30/'Wolne miejsca pracy'!L30</f>
        <v>6.7255936675461738</v>
      </c>
      <c r="L17" s="90">
        <f>'Bezrob zarejestr'!L30/'Wolne miejsca pracy'!M30</f>
        <v>5.9170506912442393</v>
      </c>
      <c r="M17" s="90">
        <f>'Bezrob zarejestr'!M30/'Wolne miejsca pracy'!N30</f>
        <v>5.749397590361446</v>
      </c>
      <c r="N17" s="62">
        <f>'Bezrob zarejestr'!N30/'Wolne miejsca pracy'!O30</f>
        <v>8.829545454545455</v>
      </c>
      <c r="O17" s="85"/>
    </row>
    <row r="18" spans="1:17" ht="29.45" customHeight="1" x14ac:dyDescent="0.2">
      <c r="A18" s="277" t="s">
        <v>22</v>
      </c>
      <c r="B18" s="297"/>
      <c r="C18" s="90">
        <f>'Bezrob zarejestr'!C32/'Wolne miejsca pracy'!D32</f>
        <v>45.333333333333336</v>
      </c>
      <c r="D18" s="90">
        <f>'Bezrob zarejestr'!D32/'Wolne miejsca pracy'!E32</f>
        <v>17.32</v>
      </c>
      <c r="E18" s="90">
        <f>'Bezrob zarejestr'!E32/'Wolne miejsca pracy'!F32</f>
        <v>15.267857142857142</v>
      </c>
      <c r="F18" s="90">
        <f>'Bezrob zarejestr'!F32/'Wolne miejsca pracy'!G32</f>
        <v>11.388489208633093</v>
      </c>
      <c r="G18" s="90">
        <f>'Bezrob zarejestr'!G32/'Wolne miejsca pracy'!H32</f>
        <v>12.311999999999999</v>
      </c>
      <c r="H18" s="90">
        <f>'Bezrob zarejestr'!H32/'Wolne miejsca pracy'!I32</f>
        <v>3.7338501291989665</v>
      </c>
      <c r="I18" s="90">
        <f>'Bezrob zarejestr'!I32/'Wolne miejsca pracy'!J32</f>
        <v>3.7219101123595504</v>
      </c>
      <c r="J18" s="62">
        <f>'Bezrob zarejestr'!J32/'Wolne miejsca pracy'!K32</f>
        <v>12.471153846153847</v>
      </c>
      <c r="K18" s="90">
        <f>'Bezrob zarejestr'!K32/'Wolne miejsca pracy'!L32</f>
        <v>3.8459302325581395</v>
      </c>
      <c r="L18" s="90">
        <f>'Bezrob zarejestr'!L32/'Wolne miejsca pracy'!M32</f>
        <v>3.8378378378378377</v>
      </c>
      <c r="M18" s="90">
        <f>'Bezrob zarejestr'!M32/'Wolne miejsca pracy'!N32</f>
        <v>13.655172413793103</v>
      </c>
      <c r="N18" s="62">
        <f>'Bezrob zarejestr'!N32/'Wolne miejsca pracy'!O32</f>
        <v>11.83</v>
      </c>
      <c r="O18" s="85"/>
    </row>
    <row r="19" spans="1:17" ht="29.45" customHeight="1" x14ac:dyDescent="0.2">
      <c r="A19" s="277" t="s">
        <v>23</v>
      </c>
      <c r="B19" s="278"/>
      <c r="C19" s="90">
        <f>'Bezrob zarejestr'!C34/'Wolne miejsca pracy'!D34</f>
        <v>5.154471544715447</v>
      </c>
      <c r="D19" s="90">
        <f>'Bezrob zarejestr'!D34/'Wolne miejsca pracy'!E34</f>
        <v>3.8991981672394043</v>
      </c>
      <c r="E19" s="90">
        <f>'Bezrob zarejestr'!E34/'Wolne miejsca pracy'!F34</f>
        <v>4.0266203703703702</v>
      </c>
      <c r="F19" s="90">
        <f>'Bezrob zarejestr'!F34/'Wolne miejsca pracy'!G34</f>
        <v>3.5501066098081022</v>
      </c>
      <c r="G19" s="90">
        <f>'Bezrob zarejestr'!G34/'Wolne miejsca pracy'!H34</f>
        <v>3.2225672877846789</v>
      </c>
      <c r="H19" s="90">
        <f>'Bezrob zarejestr'!H34/'Wolne miejsca pracy'!I34</f>
        <v>2.9529750479846451</v>
      </c>
      <c r="I19" s="90">
        <f>'Bezrob zarejestr'!I34/'Wolne miejsca pracy'!J34</f>
        <v>2.8314500941619585</v>
      </c>
      <c r="J19" s="62">
        <f>'Bezrob zarejestr'!J34/'Wolne miejsca pracy'!K34</f>
        <v>3.6360381861575179</v>
      </c>
      <c r="K19" s="90">
        <f>'Bezrob zarejestr'!K34/'Wolne miejsca pracy'!L34</f>
        <v>2.8025477707006368</v>
      </c>
      <c r="L19" s="90">
        <f>'Bezrob zarejestr'!L34/'Wolne miejsca pracy'!M34</f>
        <v>2.8136704119850187</v>
      </c>
      <c r="M19" s="90">
        <f>'Bezrob zarejestr'!M34/'Wolne miejsca pracy'!N34</f>
        <v>2.8466135458167332</v>
      </c>
      <c r="N19" s="194">
        <f>'Bezrob zarejestr'!N34/'Wolne miejsca pracy'!O34</f>
        <v>3.3847072879330944</v>
      </c>
      <c r="O19" s="85"/>
    </row>
    <row r="20" spans="1:17" ht="29.45" customHeight="1" thickBot="1" x14ac:dyDescent="0.25">
      <c r="A20" s="288" t="s">
        <v>24</v>
      </c>
      <c r="B20" s="289"/>
      <c r="C20" s="91">
        <f>'Bezrob zarejestr'!C36/'Wolne miejsca pracy'!D36</f>
        <v>18.25925925925926</v>
      </c>
      <c r="D20" s="91">
        <f>'Bezrob zarejestr'!D36/'Wolne miejsca pracy'!E36</f>
        <v>16.165333333333333</v>
      </c>
      <c r="E20" s="91">
        <f>'Bezrob zarejestr'!E36/'Wolne miejsca pracy'!F36</f>
        <v>13.206741573033709</v>
      </c>
      <c r="F20" s="91">
        <f>'Bezrob zarejestr'!F36/'Wolne miejsca pracy'!G36</f>
        <v>10.329317269076306</v>
      </c>
      <c r="G20" s="91">
        <f>'Bezrob zarejestr'!G36/'Wolne miejsca pracy'!H36</f>
        <v>6.8705035971223021</v>
      </c>
      <c r="H20" s="91">
        <f>'Bezrob zarejestr'!H36/'Wolne miejsca pracy'!I36</f>
        <v>7.3140625000000004</v>
      </c>
      <c r="I20" s="91">
        <f>'Bezrob zarejestr'!I36/'Wolne miejsca pracy'!J36</f>
        <v>7.2516556291390728</v>
      </c>
      <c r="J20" s="63">
        <f>'Bezrob zarejestr'!J36/'Wolne miejsca pracy'!K36</f>
        <v>5.9090909090909092</v>
      </c>
      <c r="K20" s="91">
        <f>'Bezrob zarejestr'!K36/'Wolne miejsca pracy'!L36</f>
        <v>6.2601156069364166</v>
      </c>
      <c r="L20" s="91">
        <f>'Bezrob zarejestr'!L36/'Wolne miejsca pracy'!M36</f>
        <v>7.6873889875666075</v>
      </c>
      <c r="M20" s="91">
        <f>'Bezrob zarejestr'!M36/'Wolne miejsca pracy'!N36</f>
        <v>8.6505050505050498</v>
      </c>
      <c r="N20" s="63">
        <f>'Bezrob zarejestr'!N36/'Wolne miejsca pracy'!O36</f>
        <v>10.184397163120567</v>
      </c>
      <c r="O20" s="86"/>
    </row>
    <row r="21" spans="1:17" ht="26.25" customHeight="1" thickBot="1" x14ac:dyDescent="0.25">
      <c r="A21" s="290" t="s">
        <v>35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2"/>
      <c r="O21" s="293"/>
    </row>
    <row r="22" spans="1:17" ht="29.45" customHeight="1" x14ac:dyDescent="0.2">
      <c r="A22" s="295" t="s">
        <v>36</v>
      </c>
      <c r="B22" s="296"/>
      <c r="C22" s="76">
        <f>'Bezrob zarejestr'!C39/'Wolne miejsca pracy'!D39</f>
        <v>11.153631284916202</v>
      </c>
      <c r="D22" s="61">
        <f>'Bezrob zarejestr'!D39/'Wolne miejsca pracy'!E39</f>
        <v>9.9297619047619055</v>
      </c>
      <c r="E22" s="61">
        <f>'Bezrob zarejestr'!E39/'Wolne miejsca pracy'!F39</f>
        <v>9.3190319031903197</v>
      </c>
      <c r="F22" s="61">
        <f>'Bezrob zarejestr'!F39/'Wolne miejsca pracy'!G39</f>
        <v>9.360619469026549</v>
      </c>
      <c r="G22" s="61">
        <f>'Bezrob zarejestr'!G39/'Wolne miejsca pracy'!H39</f>
        <v>9.5788235294117641</v>
      </c>
      <c r="H22" s="61">
        <f>'Bezrob zarejestr'!H39/'Wolne miejsca pracy'!I39</f>
        <v>7.6216730038022815</v>
      </c>
      <c r="I22" s="61">
        <f>'Bezrob zarejestr'!I39/'Wolne miejsca pracy'!J39</f>
        <v>6.6809440559440558</v>
      </c>
      <c r="J22" s="61">
        <f>'Bezrob zarejestr'!J39/'Wolne miejsca pracy'!K39</f>
        <v>8.6830663615560635</v>
      </c>
      <c r="K22" s="61">
        <f>'Bezrob zarejestr'!K39/'Wolne miejsca pracy'!L39</f>
        <v>7.4392344497607654</v>
      </c>
      <c r="L22" s="61">
        <f>'Bezrob zarejestr'!L39/'Wolne miejsca pracy'!M39</f>
        <v>10.199197860962567</v>
      </c>
      <c r="M22" s="61">
        <f>'Bezrob zarejestr'!M39/'Wolne miejsca pracy'!N39</f>
        <v>9.0281329923273663</v>
      </c>
      <c r="N22" s="61">
        <f>'Bezrob zarejestr'!N39/'Wolne miejsca pracy'!O39</f>
        <v>8.8953341740226985</v>
      </c>
      <c r="O22" s="84"/>
    </row>
    <row r="23" spans="1:17" ht="29.45" customHeight="1" x14ac:dyDescent="0.2">
      <c r="A23" s="282" t="s">
        <v>37</v>
      </c>
      <c r="B23" s="283"/>
      <c r="C23" s="90">
        <f>'Bezrob zarejestr'!C41/'Wolne miejsca pracy'!D41</f>
        <v>6.8162601626016261</v>
      </c>
      <c r="D23" s="90">
        <f>'Bezrob zarejestr'!D41/'Wolne miejsca pracy'!E41</f>
        <v>7.3455497382198951</v>
      </c>
      <c r="E23" s="90">
        <f>'Bezrob zarejestr'!E41/'Wolne miejsca pracy'!F41</f>
        <v>6.2090225563909778</v>
      </c>
      <c r="F23" s="90">
        <f>'Bezrob zarejestr'!F41/'Wolne miejsca pracy'!G41</f>
        <v>7.8675889328063242</v>
      </c>
      <c r="G23" s="90">
        <f>'Bezrob zarejestr'!G41/'Wolne miejsca pracy'!H41</f>
        <v>7.3488372093023253</v>
      </c>
      <c r="H23" s="90">
        <f>'Bezrob zarejestr'!H41/'Wolne miejsca pracy'!I41</f>
        <v>5.1186440677966099</v>
      </c>
      <c r="I23" s="90">
        <f>'Bezrob zarejestr'!I41/'Wolne miejsca pracy'!J41</f>
        <v>5.0922401171303076</v>
      </c>
      <c r="J23" s="90">
        <f>'Bezrob zarejestr'!J41/'Wolne miejsca pracy'!K41</f>
        <v>4.7246575342465755</v>
      </c>
      <c r="K23" s="90">
        <f>'Bezrob zarejestr'!K41/'Wolne miejsca pracy'!L41</f>
        <v>4.6467391304347823</v>
      </c>
      <c r="L23" s="90">
        <f>'Bezrob zarejestr'!L41/'Wolne miejsca pracy'!M41</f>
        <v>4.9651162790697674</v>
      </c>
      <c r="M23" s="90">
        <f>'Bezrob zarejestr'!M41/'Wolne miejsca pracy'!N41</f>
        <v>6.2383720930232558</v>
      </c>
      <c r="N23" s="62">
        <f>'Bezrob zarejestr'!N41/'Wolne miejsca pracy'!O41</f>
        <v>4.9513343799058083</v>
      </c>
      <c r="O23" s="105"/>
    </row>
    <row r="24" spans="1:17" ht="29.45" customHeight="1" x14ac:dyDescent="0.2">
      <c r="A24" s="286" t="s">
        <v>38</v>
      </c>
      <c r="B24" s="287"/>
      <c r="C24" s="90">
        <f>'Bezrob zarejestr'!C43/'Wolne miejsca pracy'!D43</f>
        <v>8.3007518796992485</v>
      </c>
      <c r="D24" s="90">
        <f>'Bezrob zarejestr'!D43/'Wolne miejsca pracy'!E43</f>
        <v>5.4393592677345541</v>
      </c>
      <c r="E24" s="90">
        <f>'Bezrob zarejestr'!E43/'Wolne miejsca pracy'!F43</f>
        <v>5.5298329355608589</v>
      </c>
      <c r="F24" s="90">
        <f>'Bezrob zarejestr'!F43/'Wolne miejsca pracy'!G43</f>
        <v>4.8039215686274508</v>
      </c>
      <c r="G24" s="90">
        <f>'Bezrob zarejestr'!G43/'Wolne miejsca pracy'!H43</f>
        <v>3.9359698681732582</v>
      </c>
      <c r="H24" s="90">
        <f>'Bezrob zarejestr'!H43/'Wolne miejsca pracy'!I43</f>
        <v>3.3327787021630617</v>
      </c>
      <c r="I24" s="90">
        <f>'Bezrob zarejestr'!I43/'Wolne miejsca pracy'!J43</f>
        <v>3.0535117056856187</v>
      </c>
      <c r="J24" s="90">
        <f>'Bezrob zarejestr'!J43/'Wolne miejsca pracy'!K43</f>
        <v>3.5555555555555554</v>
      </c>
      <c r="K24" s="90">
        <f>'Bezrob zarejestr'!K43/'Wolne miejsca pracy'!L43</f>
        <v>2.8516746411483251</v>
      </c>
      <c r="L24" s="90">
        <f>'Bezrob zarejestr'!L43/'Wolne miejsca pracy'!M43</f>
        <v>3.086267605633803</v>
      </c>
      <c r="M24" s="90">
        <f>'Bezrob zarejestr'!M43/'Wolne miejsca pracy'!N43</f>
        <v>3.2930693069306929</v>
      </c>
      <c r="N24" s="62">
        <f>'Bezrob zarejestr'!N43/'Wolne miejsca pracy'!O43</f>
        <v>3.135496183206107</v>
      </c>
      <c r="O24" s="105"/>
    </row>
    <row r="25" spans="1:17" ht="29.45" customHeight="1" thickBot="1" x14ac:dyDescent="0.25">
      <c r="A25" s="237" t="s">
        <v>39</v>
      </c>
      <c r="B25" s="238"/>
      <c r="C25" s="91">
        <f>'Bezrob zarejestr'!C45/'Wolne miejsca pracy'!D45</f>
        <v>26.65</v>
      </c>
      <c r="D25" s="91">
        <f>'Bezrob zarejestr'!D45/'Wolne miejsca pracy'!E45</f>
        <v>30.111111111111111</v>
      </c>
      <c r="E25" s="91">
        <f>'Bezrob zarejestr'!E45/'Wolne miejsca pracy'!F45</f>
        <v>10.115384615384615</v>
      </c>
      <c r="F25" s="91">
        <f>'Bezrob zarejestr'!F45/'Wolne miejsca pracy'!G45</f>
        <v>11</v>
      </c>
      <c r="G25" s="91">
        <f>'Bezrob zarejestr'!G45/'Wolne miejsca pracy'!H45</f>
        <v>8.545454545454545</v>
      </c>
      <c r="H25" s="91">
        <f>'Bezrob zarejestr'!H45/'Wolne miejsca pracy'!I45</f>
        <v>4.957446808510638</v>
      </c>
      <c r="I25" s="91">
        <f>'Bezrob zarejestr'!I45/'Wolne miejsca pracy'!J45</f>
        <v>13.393939393939394</v>
      </c>
      <c r="J25" s="91">
        <f>'Bezrob zarejestr'!J45/'Wolne miejsca pracy'!K45</f>
        <v>7.5740740740740744</v>
      </c>
      <c r="K25" s="91">
        <f>'Bezrob zarejestr'!K45/'Wolne miejsca pracy'!L45</f>
        <v>13.233333333333333</v>
      </c>
      <c r="L25" s="91">
        <f>'Bezrob zarejestr'!L45/'Wolne miejsca pracy'!M45</f>
        <v>11.333333333333334</v>
      </c>
      <c r="M25" s="91">
        <f>'Bezrob zarejestr'!M45/'Wolne miejsca pracy'!N45</f>
        <v>35.272727272727273</v>
      </c>
      <c r="N25" s="75">
        <f>'Bezrob zarejestr'!N45/'Wolne miejsca pracy'!O45</f>
        <v>18.272727272727273</v>
      </c>
      <c r="O25" s="106"/>
    </row>
    <row r="26" spans="1:17" ht="34.5" customHeight="1" thickBot="1" x14ac:dyDescent="0.25">
      <c r="A26" s="262" t="s">
        <v>30</v>
      </c>
      <c r="B26" s="263"/>
      <c r="C26" s="135">
        <f>'Bezrob zarejestr'!C47/'Wolne miejsca pracy'!D47</f>
        <v>14.473482283908824</v>
      </c>
      <c r="D26" s="136">
        <f>'Bezrob zarejestr'!D47/'Wolne miejsca pracy'!E47</f>
        <v>12.449364723467863</v>
      </c>
      <c r="E26" s="136">
        <f>'Bezrob zarejestr'!E47/'Wolne miejsca pracy'!F47</f>
        <v>10.173115773115773</v>
      </c>
      <c r="F26" s="136">
        <f>'Bezrob zarejestr'!F47/'Wolne miejsca pracy'!G47</f>
        <v>8.9324949407343155</v>
      </c>
      <c r="G26" s="136">
        <f>'Bezrob zarejestr'!G47/'Wolne miejsca pracy'!H47</f>
        <v>7.7000133209004931</v>
      </c>
      <c r="H26" s="136">
        <f>'Bezrob zarejestr'!H47/'Wolne miejsca pracy'!I47</f>
        <v>6.4108778847268928</v>
      </c>
      <c r="I26" s="136">
        <f>'Bezrob zarejestr'!I47/'Wolne miejsca pracy'!J47</f>
        <v>6.3324032512434796</v>
      </c>
      <c r="J26" s="136">
        <f>'Bezrob zarejestr'!J47/'Wolne miejsca pracy'!K47</f>
        <v>7.3050242649157866</v>
      </c>
      <c r="K26" s="136">
        <f>'Bezrob zarejestr'!K47/'Wolne miejsca pracy'!L47</f>
        <v>6.2159777616630407</v>
      </c>
      <c r="L26" s="136">
        <f>'Bezrob zarejestr'!L47/'Wolne miejsca pracy'!M47</f>
        <v>7.1649312786339028</v>
      </c>
      <c r="M26" s="136">
        <f>'Bezrob zarejestr'!M47/'Wolne miejsca pracy'!N47</f>
        <v>7.7973099781044732</v>
      </c>
      <c r="N26" s="195">
        <f>'Bezrob zarejestr'!N47/'Wolne miejsca pracy'!O47</f>
        <v>8.1217476681394203</v>
      </c>
      <c r="O26" s="165"/>
      <c r="P26" s="17"/>
    </row>
    <row r="27" spans="1:17" ht="34.5" customHeight="1" thickBot="1" x14ac:dyDescent="0.25">
      <c r="A27" s="262" t="s">
        <v>31</v>
      </c>
      <c r="B27" s="263"/>
      <c r="C27" s="135">
        <f>'Bezrob zarejestr'!C49/'Wolne miejsca pracy'!D49</f>
        <v>21.176801801801801</v>
      </c>
      <c r="D27" s="136">
        <f>'Bezrob zarejestr'!D49/'Wolne miejsca pracy'!E49</f>
        <v>16.417911324723551</v>
      </c>
      <c r="E27" s="136">
        <f>'Bezrob zarejestr'!E49/'Wolne miejsca pracy'!F49</f>
        <v>14.705189531645301</v>
      </c>
      <c r="F27" s="136">
        <f>'Bezrob zarejestr'!F49/'Wolne miejsca pracy'!G49</f>
        <v>12.231934527383405</v>
      </c>
      <c r="G27" s="136">
        <f>'Bezrob zarejestr'!G49/'Wolne miejsca pracy'!H49</f>
        <v>12.540503744043567</v>
      </c>
      <c r="H27" s="136">
        <f>'Bezrob zarejestr'!H49/'Wolne miejsca pracy'!I49</f>
        <v>9.9959504070381424</v>
      </c>
      <c r="I27" s="136">
        <f>'Bezrob zarejestr'!I49/'Wolne miejsca pracy'!J49</f>
        <v>9.6494063628518045</v>
      </c>
      <c r="J27" s="136">
        <f>'Bezrob zarejestr'!J49/'Wolne miejsca pracy'!K49</f>
        <v>10.414350054356266</v>
      </c>
      <c r="K27" s="136">
        <f>'Bezrob zarejestr'!K49/'Wolne miejsca pracy'!L49</f>
        <v>9.4430859508116338</v>
      </c>
      <c r="L27" s="136">
        <f>'Bezrob zarejestr'!L49/'Wolne miejsca pracy'!M49</f>
        <v>9.8121475625823447</v>
      </c>
      <c r="M27" s="164">
        <f>'Bezrob zarejestr'!M49/'Wolne miejsca pracy'!N49</f>
        <v>9.6541436863056607</v>
      </c>
      <c r="N27" s="195">
        <f>'Bezrob zarejestr'!N49/'Wolne miejsca pracy'!O49</f>
        <v>10.163020922573153</v>
      </c>
      <c r="O27" s="137"/>
      <c r="P27" s="17"/>
    </row>
    <row r="28" spans="1:17" ht="39.950000000000003" customHeight="1" x14ac:dyDescent="0.2">
      <c r="A28" s="275" t="s">
        <v>70</v>
      </c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</row>
    <row r="29" spans="1:17" x14ac:dyDescent="0.2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19"/>
      <c r="Q29" s="19"/>
    </row>
    <row r="30" spans="1:17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 x14ac:dyDescent="0.2">
      <c r="A31" s="45"/>
      <c r="B31" s="45"/>
      <c r="C31" s="45"/>
      <c r="D31" s="45"/>
      <c r="E31" s="45"/>
      <c r="F31" s="45"/>
      <c r="G31" s="45"/>
      <c r="H31" s="45"/>
    </row>
    <row r="32" spans="1:17" x14ac:dyDescent="0.2">
      <c r="A32" s="45"/>
      <c r="B32" s="45"/>
      <c r="C32" s="45"/>
      <c r="D32" s="45"/>
      <c r="E32" s="45"/>
      <c r="F32" s="45"/>
      <c r="G32" s="45"/>
      <c r="H32" s="45"/>
    </row>
    <row r="33" spans="1:8" x14ac:dyDescent="0.2">
      <c r="A33" s="45"/>
      <c r="B33" s="45"/>
      <c r="C33" s="45"/>
      <c r="D33" s="45"/>
      <c r="E33" s="45"/>
      <c r="F33" s="45"/>
      <c r="G33" s="45"/>
      <c r="H33" s="45"/>
    </row>
    <row r="34" spans="1:8" hidden="1" x14ac:dyDescent="0.2">
      <c r="A34" s="45"/>
      <c r="B34" s="45"/>
      <c r="C34" s="45"/>
      <c r="D34" s="45"/>
      <c r="E34" s="45"/>
      <c r="F34" s="45"/>
      <c r="G34" s="45"/>
      <c r="H34" s="45"/>
    </row>
  </sheetData>
  <sheetProtection formatCells="0" formatColumns="0" formatRows="0" insertColumns="0" insertRows="0" insertHyperlinks="0" deleteColumns="0" deleteRows="0" sort="0" autoFilter="0" pivotTables="0"/>
  <mergeCells count="29">
    <mergeCell ref="A14:B14"/>
    <mergeCell ref="A20:B20"/>
    <mergeCell ref="A21:O21"/>
    <mergeCell ref="A2:O2"/>
    <mergeCell ref="A22:B22"/>
    <mergeCell ref="A18:B18"/>
    <mergeCell ref="A15:B15"/>
    <mergeCell ref="A19:B19"/>
    <mergeCell ref="A3:B3"/>
    <mergeCell ref="A4:B4"/>
    <mergeCell ref="A10:B10"/>
    <mergeCell ref="A11:B11"/>
    <mergeCell ref="A9:B9"/>
    <mergeCell ref="A27:B27"/>
    <mergeCell ref="A28:O28"/>
    <mergeCell ref="A25:B25"/>
    <mergeCell ref="A1:O1"/>
    <mergeCell ref="A5:B5"/>
    <mergeCell ref="A6:B6"/>
    <mergeCell ref="K3:O3"/>
    <mergeCell ref="A7:B7"/>
    <mergeCell ref="A13:B13"/>
    <mergeCell ref="A23:B23"/>
    <mergeCell ref="A8:B8"/>
    <mergeCell ref="A12:B12"/>
    <mergeCell ref="A16:B16"/>
    <mergeCell ref="A17:B17"/>
    <mergeCell ref="A26:B26"/>
    <mergeCell ref="A24:B24"/>
  </mergeCells>
  <phoneticPr fontId="19" type="noConversion"/>
  <printOptions horizontalCentered="1"/>
  <pageMargins left="0.59055118110236227" right="0.59055118110236227" top="0.59055118110236227" bottom="0.19685039370078741" header="0.19685039370078741" footer="0.23622047244094491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showGridLines="0" topLeftCell="A25" zoomScale="75" zoomScaleNormal="75" workbookViewId="0">
      <selection activeCell="P13" sqref="P13"/>
    </sheetView>
  </sheetViews>
  <sheetFormatPr defaultColWidth="0" defaultRowHeight="12.75" customHeight="1" zeroHeight="1" x14ac:dyDescent="0.2"/>
  <cols>
    <col min="1" max="1" width="9.140625" style="16" customWidth="1"/>
    <col min="2" max="2" width="17.42578125" style="16" customWidth="1"/>
    <col min="3" max="3" width="14.42578125" style="16" customWidth="1"/>
    <col min="4" max="4" width="13.5703125" style="16" customWidth="1"/>
    <col min="5" max="5" width="15.7109375" style="16" customWidth="1"/>
    <col min="6" max="6" width="14.7109375" style="16" customWidth="1"/>
    <col min="7" max="7" width="14.42578125" style="16" customWidth="1"/>
    <col min="8" max="8" width="14.140625" style="16" customWidth="1"/>
    <col min="9" max="15" width="14.5703125" style="16" customWidth="1"/>
    <col min="16" max="16" width="19.85546875" style="16" customWidth="1"/>
    <col min="17" max="17" width="20.28515625" style="16" customWidth="1"/>
    <col min="18" max="18" width="15.140625" style="16" customWidth="1"/>
    <col min="19" max="16384" width="0" style="16" hidden="1"/>
  </cols>
  <sheetData>
    <row r="1" spans="1:18" ht="18" customHeight="1" x14ac:dyDescent="0.2">
      <c r="A1" s="215" t="s">
        <v>55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8" ht="28.5" customHeight="1" x14ac:dyDescent="0.2">
      <c r="A2" s="312" t="s">
        <v>34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</row>
    <row r="3" spans="1:18" ht="22.5" customHeight="1" x14ac:dyDescent="0.2">
      <c r="A3" s="314" t="s">
        <v>7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</row>
    <row r="4" spans="1:18" ht="21.75" customHeight="1" thickBot="1" x14ac:dyDescent="0.25">
      <c r="A4" s="298"/>
      <c r="B4" s="298"/>
      <c r="C4" s="21"/>
      <c r="D4" s="22"/>
      <c r="E4" s="22"/>
      <c r="F4" s="22"/>
      <c r="G4" s="22"/>
      <c r="H4" s="22"/>
      <c r="I4" s="22"/>
      <c r="J4" s="22"/>
      <c r="K4" s="22"/>
      <c r="L4" s="22"/>
      <c r="M4" s="315"/>
      <c r="N4" s="315"/>
      <c r="O4" s="315"/>
      <c r="P4" s="15"/>
      <c r="Q4" s="15"/>
    </row>
    <row r="5" spans="1:18" ht="51" customHeight="1" thickBot="1" x14ac:dyDescent="0.25">
      <c r="A5" s="299" t="s">
        <v>29</v>
      </c>
      <c r="B5" s="305"/>
      <c r="C5" s="95" t="s">
        <v>72</v>
      </c>
      <c r="D5" s="180" t="s">
        <v>73</v>
      </c>
      <c r="E5" s="67" t="s">
        <v>74</v>
      </c>
      <c r="F5" s="67" t="s">
        <v>75</v>
      </c>
      <c r="G5" s="181" t="s">
        <v>76</v>
      </c>
      <c r="H5" s="67" t="s">
        <v>77</v>
      </c>
      <c r="I5" s="67" t="s">
        <v>78</v>
      </c>
      <c r="J5" s="95" t="s">
        <v>79</v>
      </c>
      <c r="K5" s="67" t="s">
        <v>80</v>
      </c>
      <c r="L5" s="188" t="s">
        <v>51</v>
      </c>
      <c r="M5" s="67" t="s">
        <v>52</v>
      </c>
      <c r="N5" s="189" t="s">
        <v>53</v>
      </c>
      <c r="O5" s="177" t="s">
        <v>54</v>
      </c>
      <c r="P5" s="138" t="s">
        <v>27</v>
      </c>
      <c r="Q5" s="138" t="s">
        <v>56</v>
      </c>
      <c r="R5" s="72"/>
    </row>
    <row r="6" spans="1:18" ht="36" customHeight="1" x14ac:dyDescent="0.2">
      <c r="A6" s="235" t="s">
        <v>9</v>
      </c>
      <c r="B6" s="239"/>
      <c r="C6" s="33">
        <v>14.4</v>
      </c>
      <c r="D6" s="64">
        <v>14.1</v>
      </c>
      <c r="E6" s="68">
        <v>13.3</v>
      </c>
      <c r="F6" s="64">
        <v>12.6</v>
      </c>
      <c r="G6" s="70">
        <v>12.1</v>
      </c>
      <c r="H6" s="28">
        <v>11.7</v>
      </c>
      <c r="I6" s="28">
        <v>11.3</v>
      </c>
      <c r="J6" s="28">
        <v>11.1</v>
      </c>
      <c r="K6" s="30">
        <v>11</v>
      </c>
      <c r="L6" s="32">
        <v>10.8</v>
      </c>
      <c r="M6" s="32">
        <v>10.6</v>
      </c>
      <c r="N6" s="32">
        <v>10.5</v>
      </c>
      <c r="O6" s="33"/>
      <c r="P6" s="157">
        <f>N6-M6</f>
        <v>-9.9999999999999645E-2</v>
      </c>
      <c r="Q6" s="157">
        <f>N6-C6</f>
        <v>-3.9000000000000004</v>
      </c>
      <c r="R6" s="17"/>
    </row>
    <row r="7" spans="1:18" ht="36" customHeight="1" x14ac:dyDescent="0.2">
      <c r="A7" s="284" t="s">
        <v>10</v>
      </c>
      <c r="B7" s="285"/>
      <c r="C7" s="34">
        <v>12.3</v>
      </c>
      <c r="D7" s="65">
        <v>12.7</v>
      </c>
      <c r="E7" s="69">
        <v>12.7</v>
      </c>
      <c r="F7" s="65">
        <v>12.1</v>
      </c>
      <c r="G7" s="71">
        <v>11.3</v>
      </c>
      <c r="H7" s="29">
        <v>10.9</v>
      </c>
      <c r="I7" s="29">
        <v>10.6</v>
      </c>
      <c r="J7" s="29">
        <v>10.4</v>
      </c>
      <c r="K7" s="29">
        <v>10.4</v>
      </c>
      <c r="L7" s="29">
        <v>10.3</v>
      </c>
      <c r="M7" s="29">
        <v>9.9</v>
      </c>
      <c r="N7" s="29">
        <v>9.6999999999999993</v>
      </c>
      <c r="O7" s="34"/>
      <c r="P7" s="158">
        <f t="shared" ref="P7:P21" si="0">N7-M7</f>
        <v>-0.20000000000000107</v>
      </c>
      <c r="Q7" s="158">
        <f t="shared" ref="Q7:Q21" si="1">N7-C7</f>
        <v>-2.6000000000000014</v>
      </c>
      <c r="R7" s="17"/>
    </row>
    <row r="8" spans="1:18" ht="36" customHeight="1" x14ac:dyDescent="0.2">
      <c r="A8" s="284" t="s">
        <v>11</v>
      </c>
      <c r="B8" s="285"/>
      <c r="C8" s="34">
        <v>15.3</v>
      </c>
      <c r="D8" s="65">
        <v>15.9</v>
      </c>
      <c r="E8" s="69">
        <v>15.6</v>
      </c>
      <c r="F8" s="65">
        <v>15.2</v>
      </c>
      <c r="G8" s="71">
        <v>14.4</v>
      </c>
      <c r="H8" s="29">
        <v>13.9</v>
      </c>
      <c r="I8" s="29">
        <v>13.2</v>
      </c>
      <c r="J8" s="29">
        <v>13</v>
      </c>
      <c r="K8" s="29">
        <v>13</v>
      </c>
      <c r="L8" s="29">
        <v>12.9</v>
      </c>
      <c r="M8" s="29">
        <v>12.4</v>
      </c>
      <c r="N8" s="29">
        <v>12.3</v>
      </c>
      <c r="O8" s="34"/>
      <c r="P8" s="158">
        <f t="shared" si="0"/>
        <v>-9.9999999999999645E-2</v>
      </c>
      <c r="Q8" s="158">
        <f t="shared" si="1"/>
        <v>-3</v>
      </c>
      <c r="R8" s="17"/>
    </row>
    <row r="9" spans="1:18" ht="36" customHeight="1" x14ac:dyDescent="0.2">
      <c r="A9" s="284" t="s">
        <v>12</v>
      </c>
      <c r="B9" s="285"/>
      <c r="C9" s="34">
        <v>5.4</v>
      </c>
      <c r="D9" s="65">
        <v>5.5</v>
      </c>
      <c r="E9" s="69">
        <v>5.6</v>
      </c>
      <c r="F9" s="65">
        <v>5.5</v>
      </c>
      <c r="G9" s="71">
        <v>5.4</v>
      </c>
      <c r="H9" s="29">
        <v>5.2</v>
      </c>
      <c r="I9" s="29">
        <v>5</v>
      </c>
      <c r="J9" s="29">
        <v>5</v>
      </c>
      <c r="K9" s="29">
        <v>5</v>
      </c>
      <c r="L9" s="29">
        <v>4.9000000000000004</v>
      </c>
      <c r="M9" s="29">
        <v>4.5999999999999996</v>
      </c>
      <c r="N9" s="29">
        <v>4.5999999999999996</v>
      </c>
      <c r="O9" s="34"/>
      <c r="P9" s="158">
        <f t="shared" si="0"/>
        <v>0</v>
      </c>
      <c r="Q9" s="158">
        <f t="shared" si="1"/>
        <v>-0.80000000000000071</v>
      </c>
      <c r="R9" s="17"/>
    </row>
    <row r="10" spans="1:18" ht="36" customHeight="1" x14ac:dyDescent="0.2">
      <c r="A10" s="284" t="s">
        <v>13</v>
      </c>
      <c r="B10" s="285"/>
      <c r="C10" s="34">
        <v>4.0999999999999996</v>
      </c>
      <c r="D10" s="65">
        <v>4.4000000000000004</v>
      </c>
      <c r="E10" s="69">
        <v>4.5999999999999996</v>
      </c>
      <c r="F10" s="65">
        <v>4.0999999999999996</v>
      </c>
      <c r="G10" s="71">
        <v>3.8</v>
      </c>
      <c r="H10" s="29">
        <v>3.8</v>
      </c>
      <c r="I10" s="29">
        <v>3.7</v>
      </c>
      <c r="J10" s="29">
        <v>3.6</v>
      </c>
      <c r="K10" s="29">
        <v>3.8</v>
      </c>
      <c r="L10" s="29">
        <v>4</v>
      </c>
      <c r="M10" s="29">
        <v>3.9</v>
      </c>
      <c r="N10" s="29">
        <v>3.5</v>
      </c>
      <c r="O10" s="34"/>
      <c r="P10" s="158">
        <f t="shared" si="0"/>
        <v>-0.39999999999999991</v>
      </c>
      <c r="Q10" s="158">
        <f t="shared" si="1"/>
        <v>-0.59999999999999964</v>
      </c>
      <c r="R10" s="17"/>
    </row>
    <row r="11" spans="1:18" ht="36" customHeight="1" x14ac:dyDescent="0.2">
      <c r="A11" s="284" t="s">
        <v>14</v>
      </c>
      <c r="B11" s="285"/>
      <c r="C11" s="34">
        <v>8.6</v>
      </c>
      <c r="D11" s="65">
        <v>9</v>
      </c>
      <c r="E11" s="69">
        <v>8.9</v>
      </c>
      <c r="F11" s="65">
        <v>8</v>
      </c>
      <c r="G11" s="71">
        <v>7.5</v>
      </c>
      <c r="H11" s="29">
        <v>7</v>
      </c>
      <c r="I11" s="29">
        <v>6.5</v>
      </c>
      <c r="J11" s="29">
        <v>6.6</v>
      </c>
      <c r="K11" s="29">
        <v>6.4</v>
      </c>
      <c r="L11" s="29">
        <v>6.6</v>
      </c>
      <c r="M11" s="29">
        <v>6.6</v>
      </c>
      <c r="N11" s="29">
        <v>6.4</v>
      </c>
      <c r="O11" s="34"/>
      <c r="P11" s="158">
        <f t="shared" si="0"/>
        <v>-0.19999999999999929</v>
      </c>
      <c r="Q11" s="158">
        <f t="shared" si="1"/>
        <v>-2.1999999999999993</v>
      </c>
      <c r="R11" s="17"/>
    </row>
    <row r="12" spans="1:18" ht="36" customHeight="1" x14ac:dyDescent="0.2">
      <c r="A12" s="286" t="s">
        <v>15</v>
      </c>
      <c r="B12" s="303"/>
      <c r="C12" s="34">
        <v>8.4</v>
      </c>
      <c r="D12" s="65">
        <v>8.8000000000000007</v>
      </c>
      <c r="E12" s="69">
        <v>8.8000000000000007</v>
      </c>
      <c r="F12" s="65">
        <v>8.1</v>
      </c>
      <c r="G12" s="71">
        <v>7.7</v>
      </c>
      <c r="H12" s="29">
        <v>7</v>
      </c>
      <c r="I12" s="29">
        <v>6.7</v>
      </c>
      <c r="J12" s="29">
        <v>6.6</v>
      </c>
      <c r="K12" s="29">
        <v>6.5</v>
      </c>
      <c r="L12" s="29">
        <v>6.5</v>
      </c>
      <c r="M12" s="29">
        <v>6.3</v>
      </c>
      <c r="N12" s="29">
        <v>6.3</v>
      </c>
      <c r="O12" s="34"/>
      <c r="P12" s="158">
        <f t="shared" si="0"/>
        <v>0</v>
      </c>
      <c r="Q12" s="158">
        <f t="shared" si="1"/>
        <v>-2.1000000000000005</v>
      </c>
      <c r="R12" s="17"/>
    </row>
    <row r="13" spans="1:18" ht="36" customHeight="1" x14ac:dyDescent="0.2">
      <c r="A13" s="280" t="s">
        <v>16</v>
      </c>
      <c r="B13" s="281"/>
      <c r="C13" s="34">
        <v>10.6</v>
      </c>
      <c r="D13" s="65">
        <v>11.4</v>
      </c>
      <c r="E13" s="69">
        <v>11.3</v>
      </c>
      <c r="F13" s="65">
        <v>10.4</v>
      </c>
      <c r="G13" s="71">
        <v>9.3000000000000007</v>
      </c>
      <c r="H13" s="29">
        <v>8.5</v>
      </c>
      <c r="I13" s="29">
        <v>7.6</v>
      </c>
      <c r="J13" s="29">
        <v>7.2</v>
      </c>
      <c r="K13" s="29">
        <v>7.2</v>
      </c>
      <c r="L13" s="29">
        <v>7.4</v>
      </c>
      <c r="M13" s="29">
        <v>7.6</v>
      </c>
      <c r="N13" s="29">
        <v>7.8</v>
      </c>
      <c r="O13" s="34"/>
      <c r="P13" s="158">
        <f t="shared" si="0"/>
        <v>0.20000000000000018</v>
      </c>
      <c r="Q13" s="158">
        <f t="shared" si="1"/>
        <v>-2.8</v>
      </c>
      <c r="R13" s="17"/>
    </row>
    <row r="14" spans="1:18" ht="36" customHeight="1" x14ac:dyDescent="0.2">
      <c r="A14" s="284" t="s">
        <v>17</v>
      </c>
      <c r="B14" s="285"/>
      <c r="C14" s="34">
        <v>15.7</v>
      </c>
      <c r="D14" s="65">
        <v>15.6</v>
      </c>
      <c r="E14" s="69">
        <v>15.5</v>
      </c>
      <c r="F14" s="65">
        <v>14.8</v>
      </c>
      <c r="G14" s="71">
        <v>13.8</v>
      </c>
      <c r="H14" s="29">
        <v>12.9</v>
      </c>
      <c r="I14" s="29">
        <v>12.4</v>
      </c>
      <c r="J14" s="29">
        <v>12.7</v>
      </c>
      <c r="K14" s="29">
        <v>13</v>
      </c>
      <c r="L14" s="29">
        <v>13.1</v>
      </c>
      <c r="M14" s="29">
        <v>12.7</v>
      </c>
      <c r="N14" s="29">
        <v>13</v>
      </c>
      <c r="O14" s="34"/>
      <c r="P14" s="158">
        <f t="shared" si="0"/>
        <v>0.30000000000000071</v>
      </c>
      <c r="Q14" s="158">
        <f t="shared" si="1"/>
        <v>-2.6999999999999993</v>
      </c>
      <c r="R14" s="17"/>
    </row>
    <row r="15" spans="1:18" ht="36" customHeight="1" x14ac:dyDescent="0.2">
      <c r="A15" s="280" t="s">
        <v>18</v>
      </c>
      <c r="B15" s="281"/>
      <c r="C15" s="34">
        <v>18.2</v>
      </c>
      <c r="D15" s="65">
        <v>17.3</v>
      </c>
      <c r="E15" s="69">
        <v>16.5</v>
      </c>
      <c r="F15" s="65">
        <v>15.7</v>
      </c>
      <c r="G15" s="71">
        <v>13.9</v>
      </c>
      <c r="H15" s="29">
        <v>12.1</v>
      </c>
      <c r="I15" s="29">
        <v>10.7</v>
      </c>
      <c r="J15" s="29">
        <v>10.1</v>
      </c>
      <c r="K15" s="29">
        <v>10.4</v>
      </c>
      <c r="L15" s="29">
        <v>11.6</v>
      </c>
      <c r="M15" s="29">
        <v>12.8</v>
      </c>
      <c r="N15" s="29">
        <v>13.9</v>
      </c>
      <c r="O15" s="34"/>
      <c r="P15" s="158">
        <f t="shared" si="0"/>
        <v>1.0999999999999996</v>
      </c>
      <c r="Q15" s="158">
        <f t="shared" si="1"/>
        <v>-4.2999999999999989</v>
      </c>
      <c r="R15" s="17"/>
    </row>
    <row r="16" spans="1:18" ht="36" customHeight="1" x14ac:dyDescent="0.2">
      <c r="A16" s="284" t="s">
        <v>19</v>
      </c>
      <c r="B16" s="285"/>
      <c r="C16" s="34">
        <v>9.9</v>
      </c>
      <c r="D16" s="65">
        <v>10.5</v>
      </c>
      <c r="E16" s="69">
        <v>10.3</v>
      </c>
      <c r="F16" s="65">
        <v>9.9</v>
      </c>
      <c r="G16" s="71">
        <v>9</v>
      </c>
      <c r="H16" s="29">
        <v>8.3000000000000007</v>
      </c>
      <c r="I16" s="29">
        <v>7.4</v>
      </c>
      <c r="J16" s="29">
        <v>6.6</v>
      </c>
      <c r="K16" s="29">
        <v>6.8</v>
      </c>
      <c r="L16" s="29">
        <v>7.6</v>
      </c>
      <c r="M16" s="29">
        <v>8.1</v>
      </c>
      <c r="N16" s="29">
        <v>8.1999999999999993</v>
      </c>
      <c r="O16" s="34"/>
      <c r="P16" s="158">
        <f t="shared" si="0"/>
        <v>9.9999999999999645E-2</v>
      </c>
      <c r="Q16" s="158">
        <f t="shared" si="1"/>
        <v>-1.7000000000000011</v>
      </c>
      <c r="R16" s="17"/>
    </row>
    <row r="17" spans="1:18" ht="36" customHeight="1" x14ac:dyDescent="0.2">
      <c r="A17" s="284" t="s">
        <v>20</v>
      </c>
      <c r="B17" s="285"/>
      <c r="C17" s="34">
        <v>11.9</v>
      </c>
      <c r="D17" s="65">
        <v>12.1</v>
      </c>
      <c r="E17" s="69">
        <v>12</v>
      </c>
      <c r="F17" s="65">
        <v>11.6</v>
      </c>
      <c r="G17" s="71">
        <v>10.8</v>
      </c>
      <c r="H17" s="29">
        <v>10.3</v>
      </c>
      <c r="I17" s="29">
        <v>9.6</v>
      </c>
      <c r="J17" s="29">
        <v>9</v>
      </c>
      <c r="K17" s="29">
        <v>8.8000000000000007</v>
      </c>
      <c r="L17" s="29">
        <v>8.6</v>
      </c>
      <c r="M17" s="29">
        <v>8.5</v>
      </c>
      <c r="N17" s="29">
        <v>8.4</v>
      </c>
      <c r="O17" s="34"/>
      <c r="P17" s="158">
        <f t="shared" si="0"/>
        <v>-9.9999999999999645E-2</v>
      </c>
      <c r="Q17" s="158">
        <f t="shared" si="1"/>
        <v>-3.5</v>
      </c>
      <c r="R17" s="17"/>
    </row>
    <row r="18" spans="1:18" ht="36" customHeight="1" x14ac:dyDescent="0.2">
      <c r="A18" s="284" t="s">
        <v>21</v>
      </c>
      <c r="B18" s="285"/>
      <c r="C18" s="34">
        <v>8.6</v>
      </c>
      <c r="D18" s="65">
        <v>8.6</v>
      </c>
      <c r="E18" s="69">
        <v>7.6</v>
      </c>
      <c r="F18" s="65">
        <v>6.9</v>
      </c>
      <c r="G18" s="71">
        <v>6.4</v>
      </c>
      <c r="H18" s="29">
        <v>6</v>
      </c>
      <c r="I18" s="29">
        <v>5.9</v>
      </c>
      <c r="J18" s="29">
        <v>5.9</v>
      </c>
      <c r="K18" s="29">
        <v>5.9</v>
      </c>
      <c r="L18" s="29">
        <v>5.9</v>
      </c>
      <c r="M18" s="29">
        <v>5.5</v>
      </c>
      <c r="N18" s="29">
        <v>5.4</v>
      </c>
      <c r="O18" s="34"/>
      <c r="P18" s="158">
        <f t="shared" si="0"/>
        <v>-9.9999999999999645E-2</v>
      </c>
      <c r="Q18" s="158">
        <f t="shared" si="1"/>
        <v>-3.1999999999999993</v>
      </c>
      <c r="R18" s="17"/>
    </row>
    <row r="19" spans="1:18" ht="36" customHeight="1" x14ac:dyDescent="0.2">
      <c r="A19" s="284" t="s">
        <v>22</v>
      </c>
      <c r="B19" s="304"/>
      <c r="C19" s="34">
        <v>14.2</v>
      </c>
      <c r="D19" s="65">
        <v>14.8</v>
      </c>
      <c r="E19" s="69">
        <v>14.6</v>
      </c>
      <c r="F19" s="65">
        <v>13.7</v>
      </c>
      <c r="G19" s="71">
        <v>13.4</v>
      </c>
      <c r="H19" s="29">
        <v>12.6</v>
      </c>
      <c r="I19" s="29">
        <v>11.7</v>
      </c>
      <c r="J19" s="29">
        <v>11.5</v>
      </c>
      <c r="K19" s="29">
        <v>11.7</v>
      </c>
      <c r="L19" s="29">
        <v>11.3</v>
      </c>
      <c r="M19" s="29">
        <v>10.6</v>
      </c>
      <c r="N19" s="29">
        <v>10.5</v>
      </c>
      <c r="O19" s="34"/>
      <c r="P19" s="158">
        <f t="shared" si="0"/>
        <v>-9.9999999999999645E-2</v>
      </c>
      <c r="Q19" s="158">
        <f t="shared" si="1"/>
        <v>-3.6999999999999993</v>
      </c>
      <c r="R19" s="17"/>
    </row>
    <row r="20" spans="1:18" ht="36" customHeight="1" x14ac:dyDescent="0.2">
      <c r="A20" s="286" t="s">
        <v>23</v>
      </c>
      <c r="B20" s="303"/>
      <c r="C20" s="34">
        <v>7.5</v>
      </c>
      <c r="D20" s="65">
        <v>7.9</v>
      </c>
      <c r="E20" s="69">
        <v>8</v>
      </c>
      <c r="F20" s="65">
        <v>7.7</v>
      </c>
      <c r="G20" s="71">
        <v>7.2</v>
      </c>
      <c r="H20" s="29">
        <v>7.1</v>
      </c>
      <c r="I20" s="29">
        <v>7</v>
      </c>
      <c r="J20" s="29">
        <v>7.1</v>
      </c>
      <c r="K20" s="29">
        <v>7.1</v>
      </c>
      <c r="L20" s="29">
        <v>7</v>
      </c>
      <c r="M20" s="29">
        <v>6.7</v>
      </c>
      <c r="N20" s="29">
        <v>6.6</v>
      </c>
      <c r="O20" s="34"/>
      <c r="P20" s="158">
        <f t="shared" si="0"/>
        <v>-0.10000000000000053</v>
      </c>
      <c r="Q20" s="158">
        <f t="shared" si="1"/>
        <v>-0.90000000000000036</v>
      </c>
      <c r="R20" s="17"/>
    </row>
    <row r="21" spans="1:18" ht="36" customHeight="1" thickBot="1" x14ac:dyDescent="0.25">
      <c r="A21" s="280" t="s">
        <v>24</v>
      </c>
      <c r="B21" s="281"/>
      <c r="C21" s="96">
        <v>9.6999999999999993</v>
      </c>
      <c r="D21" s="97">
        <v>9.8000000000000007</v>
      </c>
      <c r="E21" s="98">
        <v>9.5</v>
      </c>
      <c r="F21" s="97">
        <v>8.4</v>
      </c>
      <c r="G21" s="99">
        <v>7.8</v>
      </c>
      <c r="H21" s="37">
        <v>7.7</v>
      </c>
      <c r="I21" s="37">
        <v>7.2</v>
      </c>
      <c r="J21" s="37">
        <v>7.1</v>
      </c>
      <c r="K21" s="37">
        <v>7.2</v>
      </c>
      <c r="L21" s="37">
        <v>7.1</v>
      </c>
      <c r="M21" s="37">
        <v>7.1</v>
      </c>
      <c r="N21" s="37">
        <v>7.1</v>
      </c>
      <c r="O21" s="96"/>
      <c r="P21" s="159">
        <f t="shared" si="0"/>
        <v>0</v>
      </c>
      <c r="Q21" s="159">
        <f t="shared" si="1"/>
        <v>-2.5999999999999996</v>
      </c>
      <c r="R21" s="17"/>
    </row>
    <row r="22" spans="1:18" ht="27.75" customHeight="1" thickBot="1" x14ac:dyDescent="0.25">
      <c r="A22" s="309" t="s">
        <v>35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1"/>
      <c r="R22" s="77"/>
    </row>
    <row r="23" spans="1:18" ht="36" customHeight="1" x14ac:dyDescent="0.2">
      <c r="A23" s="295" t="s">
        <v>36</v>
      </c>
      <c r="B23" s="296"/>
      <c r="C23" s="33">
        <v>3.5</v>
      </c>
      <c r="D23" s="64">
        <v>3.6</v>
      </c>
      <c r="E23" s="64">
        <v>3.6</v>
      </c>
      <c r="F23" s="64">
        <v>3.6</v>
      </c>
      <c r="G23" s="64">
        <v>3.5</v>
      </c>
      <c r="H23" s="28">
        <v>3.4</v>
      </c>
      <c r="I23" s="28">
        <v>3.3</v>
      </c>
      <c r="J23" s="28">
        <v>3.2</v>
      </c>
      <c r="K23" s="32">
        <v>3.3</v>
      </c>
      <c r="L23" s="32">
        <v>3.3</v>
      </c>
      <c r="M23" s="32">
        <v>3</v>
      </c>
      <c r="N23" s="32">
        <v>3</v>
      </c>
      <c r="O23" s="36"/>
      <c r="P23" s="157">
        <f t="shared" ref="P23:P28" si="2">N23-M23</f>
        <v>0</v>
      </c>
      <c r="Q23" s="157">
        <f t="shared" ref="Q23:Q28" si="3">N23-C23</f>
        <v>-0.5</v>
      </c>
      <c r="R23" s="17"/>
    </row>
    <row r="24" spans="1:18" ht="36" customHeight="1" x14ac:dyDescent="0.2">
      <c r="A24" s="301" t="s">
        <v>37</v>
      </c>
      <c r="B24" s="302"/>
      <c r="C24" s="34">
        <v>3.8</v>
      </c>
      <c r="D24" s="65">
        <v>3.8</v>
      </c>
      <c r="E24" s="65">
        <v>3.7</v>
      </c>
      <c r="F24" s="65">
        <v>3.6</v>
      </c>
      <c r="G24" s="65">
        <v>3.4</v>
      </c>
      <c r="H24" s="29">
        <v>3.3</v>
      </c>
      <c r="I24" s="29">
        <v>3.2</v>
      </c>
      <c r="J24" s="29">
        <v>3.1</v>
      </c>
      <c r="K24" s="37">
        <v>3.1</v>
      </c>
      <c r="L24" s="37">
        <v>3.1</v>
      </c>
      <c r="M24" s="37">
        <v>2.9</v>
      </c>
      <c r="N24" s="29">
        <v>2.9</v>
      </c>
      <c r="O24" s="34"/>
      <c r="P24" s="158">
        <f t="shared" si="2"/>
        <v>0</v>
      </c>
      <c r="Q24" s="158">
        <f t="shared" si="3"/>
        <v>-0.89999999999999991</v>
      </c>
      <c r="R24" s="17"/>
    </row>
    <row r="25" spans="1:18" ht="36" customHeight="1" x14ac:dyDescent="0.2">
      <c r="A25" s="284" t="s">
        <v>38</v>
      </c>
      <c r="B25" s="304"/>
      <c r="C25" s="34">
        <v>5.8</v>
      </c>
      <c r="D25" s="65">
        <v>6.2</v>
      </c>
      <c r="E25" s="65">
        <v>6</v>
      </c>
      <c r="F25" s="65">
        <v>5.7</v>
      </c>
      <c r="G25" s="65">
        <v>5.4</v>
      </c>
      <c r="H25" s="29">
        <v>5.2</v>
      </c>
      <c r="I25" s="29">
        <v>4.8</v>
      </c>
      <c r="J25" s="29">
        <v>4.7</v>
      </c>
      <c r="K25" s="29">
        <v>4.7</v>
      </c>
      <c r="L25" s="29">
        <v>4.5999999999999996</v>
      </c>
      <c r="M25" s="29">
        <v>4.4000000000000004</v>
      </c>
      <c r="N25" s="29">
        <v>4.3</v>
      </c>
      <c r="O25" s="34"/>
      <c r="P25" s="158">
        <f t="shared" si="2"/>
        <v>-0.10000000000000053</v>
      </c>
      <c r="Q25" s="158">
        <f t="shared" si="3"/>
        <v>-1.5</v>
      </c>
      <c r="R25" s="17"/>
    </row>
    <row r="26" spans="1:18" ht="36" customHeight="1" thickBot="1" x14ac:dyDescent="0.25">
      <c r="A26" s="288" t="s">
        <v>39</v>
      </c>
      <c r="B26" s="308"/>
      <c r="C26" s="35">
        <v>2.8</v>
      </c>
      <c r="D26" s="66">
        <v>2.9</v>
      </c>
      <c r="E26" s="66">
        <v>2.8</v>
      </c>
      <c r="F26" s="66">
        <v>2.7</v>
      </c>
      <c r="G26" s="66">
        <v>2.5</v>
      </c>
      <c r="H26" s="30">
        <v>2.5</v>
      </c>
      <c r="I26" s="30">
        <v>2.2999999999999998</v>
      </c>
      <c r="J26" s="30">
        <v>2.2000000000000002</v>
      </c>
      <c r="K26" s="31">
        <v>2.1</v>
      </c>
      <c r="L26" s="31">
        <v>2.2000000000000002</v>
      </c>
      <c r="M26" s="31">
        <v>2</v>
      </c>
      <c r="N26" s="31">
        <v>2.1</v>
      </c>
      <c r="O26" s="35"/>
      <c r="P26" s="159">
        <f t="shared" si="2"/>
        <v>0.10000000000000009</v>
      </c>
      <c r="Q26" s="159">
        <f t="shared" si="3"/>
        <v>-0.69999999999999973</v>
      </c>
      <c r="R26" s="17"/>
    </row>
    <row r="27" spans="1:18" ht="36" customHeight="1" thickBot="1" x14ac:dyDescent="0.25">
      <c r="A27" s="262" t="s">
        <v>30</v>
      </c>
      <c r="B27" s="263"/>
      <c r="C27" s="156">
        <v>7.1</v>
      </c>
      <c r="D27" s="131">
        <v>7.3</v>
      </c>
      <c r="E27" s="131">
        <v>7.2</v>
      </c>
      <c r="F27" s="131">
        <v>6.8</v>
      </c>
      <c r="G27" s="131">
        <v>6.4</v>
      </c>
      <c r="H27" s="131">
        <v>6.1</v>
      </c>
      <c r="I27" s="131">
        <v>5.8</v>
      </c>
      <c r="J27" s="131">
        <v>5.7</v>
      </c>
      <c r="K27" s="131">
        <v>5.7</v>
      </c>
      <c r="L27" s="131">
        <v>5.7</v>
      </c>
      <c r="M27" s="131">
        <v>5.5</v>
      </c>
      <c r="N27" s="131">
        <v>5.5</v>
      </c>
      <c r="O27" s="141"/>
      <c r="P27" s="176">
        <f t="shared" si="2"/>
        <v>0</v>
      </c>
      <c r="Q27" s="176">
        <f t="shared" si="3"/>
        <v>-1.5999999999999996</v>
      </c>
      <c r="R27" s="17"/>
    </row>
    <row r="28" spans="1:18" ht="36" customHeight="1" thickBot="1" x14ac:dyDescent="0.25">
      <c r="A28" s="262" t="s">
        <v>31</v>
      </c>
      <c r="B28" s="263"/>
      <c r="C28" s="132">
        <v>8.1999999999999993</v>
      </c>
      <c r="D28" s="131">
        <v>8.5</v>
      </c>
      <c r="E28" s="131">
        <v>8.4</v>
      </c>
      <c r="F28" s="131">
        <v>8</v>
      </c>
      <c r="G28" s="131">
        <v>7.6</v>
      </c>
      <c r="H28" s="131">
        <v>7.3</v>
      </c>
      <c r="I28" s="131">
        <v>7</v>
      </c>
      <c r="J28" s="131">
        <v>7</v>
      </c>
      <c r="K28" s="131">
        <v>7</v>
      </c>
      <c r="L28" s="131">
        <v>6.8</v>
      </c>
      <c r="M28" s="133">
        <v>6.6</v>
      </c>
      <c r="N28" s="134">
        <v>6.5</v>
      </c>
      <c r="O28" s="141"/>
      <c r="P28" s="176">
        <f t="shared" si="2"/>
        <v>-9.9999999999999645E-2</v>
      </c>
      <c r="Q28" s="176">
        <f t="shared" si="3"/>
        <v>-1.6999999999999993</v>
      </c>
      <c r="R28" s="17"/>
    </row>
    <row r="29" spans="1:18" ht="15" customHeight="1" x14ac:dyDescent="0.2">
      <c r="A29" s="103"/>
      <c r="B29" s="100"/>
      <c r="C29" s="101"/>
      <c r="D29" s="102"/>
      <c r="E29" s="102"/>
      <c r="F29" s="102"/>
      <c r="G29" s="102"/>
      <c r="H29" s="102"/>
      <c r="I29" s="102"/>
      <c r="J29" s="102"/>
      <c r="K29" s="102" t="s">
        <v>40</v>
      </c>
      <c r="L29" s="102"/>
      <c r="M29" s="102"/>
      <c r="N29" s="101"/>
      <c r="O29" s="101"/>
      <c r="P29" s="104"/>
      <c r="Q29" s="104"/>
      <c r="R29" s="17"/>
    </row>
    <row r="30" spans="1:18" ht="21.75" customHeight="1" x14ac:dyDescent="0.2">
      <c r="A30" s="183" t="s">
        <v>81</v>
      </c>
      <c r="B30" s="9"/>
      <c r="C30" s="184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4"/>
      <c r="O30" s="184"/>
      <c r="P30" s="186"/>
      <c r="Q30" s="186"/>
      <c r="R30" s="17"/>
    </row>
    <row r="31" spans="1:18" ht="39.950000000000003" customHeight="1" x14ac:dyDescent="0.2">
      <c r="A31" s="306" t="s">
        <v>71</v>
      </c>
      <c r="B31" s="307"/>
      <c r="C31" s="307"/>
      <c r="D31" s="307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307"/>
    </row>
    <row r="32" spans="1:18" s="24" customFormat="1" x14ac:dyDescent="0.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23"/>
      <c r="Q32" s="23"/>
    </row>
    <row r="33" spans="1:17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9"/>
      <c r="Q33" s="19"/>
    </row>
    <row r="34" spans="1:17" x14ac:dyDescent="0.2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17" x14ac:dyDescent="0.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</row>
    <row r="36" spans="1:17" x14ac:dyDescent="0.2">
      <c r="H36" s="139"/>
    </row>
    <row r="37" spans="1:17" ht="12.75" customHeight="1" x14ac:dyDescent="0.2"/>
    <row r="38" spans="1:17" ht="12.75" customHeight="1" x14ac:dyDescent="0.2"/>
    <row r="39" spans="1:17" ht="12.75" customHeight="1" x14ac:dyDescent="0.2"/>
    <row r="40" spans="1:17" ht="12.75" customHeight="1" x14ac:dyDescent="0.2"/>
    <row r="41" spans="1:17" ht="12.75" customHeight="1" x14ac:dyDescent="0.2"/>
  </sheetData>
  <sheetProtection formatCells="0" formatColumns="0" formatRows="0" insertColumns="0" insertRows="0" insertHyperlinks="0" deleteColumns="0" deleteRows="0" sort="0" autoFilter="0" pivotTables="0"/>
  <mergeCells count="30">
    <mergeCell ref="A1:Q1"/>
    <mergeCell ref="A2:Q2"/>
    <mergeCell ref="A3:Q3"/>
    <mergeCell ref="A4:B4"/>
    <mergeCell ref="M4:O4"/>
    <mergeCell ref="A7:B7"/>
    <mergeCell ref="A5:B5"/>
    <mergeCell ref="A6:B6"/>
    <mergeCell ref="A8:B8"/>
    <mergeCell ref="A31:Q31"/>
    <mergeCell ref="A25:B25"/>
    <mergeCell ref="A26:B26"/>
    <mergeCell ref="A27:B27"/>
    <mergeCell ref="A28:B28"/>
    <mergeCell ref="A18:B18"/>
    <mergeCell ref="A22:Q22"/>
    <mergeCell ref="A20:B20"/>
    <mergeCell ref="A15:B15"/>
    <mergeCell ref="A16:B16"/>
    <mergeCell ref="A9:B9"/>
    <mergeCell ref="A10:B10"/>
    <mergeCell ref="A23:B23"/>
    <mergeCell ref="A24:B24"/>
    <mergeCell ref="A13:B13"/>
    <mergeCell ref="A17:B17"/>
    <mergeCell ref="A11:B11"/>
    <mergeCell ref="A12:B12"/>
    <mergeCell ref="A14:B14"/>
    <mergeCell ref="A21:B21"/>
    <mergeCell ref="A19:B19"/>
  </mergeCells>
  <phoneticPr fontId="19" type="noConversion"/>
  <printOptions horizontalCentered="1"/>
  <pageMargins left="0.39370078740157483" right="0.39370078740157483" top="0.59055118110236227" bottom="0.19685039370078741" header="0" footer="0.23622047244094491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Bezrob zarejestr</vt:lpstr>
      <vt:lpstr>Wolne miejsca pracy</vt:lpstr>
      <vt:lpstr>Liczba bezrobot. na 1 miejsce</vt:lpstr>
      <vt:lpstr>Stopa bezrobocia</vt:lpstr>
      <vt:lpstr>'Bezrob zarejestr'!Obszar_wydruku</vt:lpstr>
      <vt:lpstr>'Liczba bezrobot. na 1 miejsce'!Obszar_wydruku</vt:lpstr>
      <vt:lpstr>'Stopa bezrobocia'!Obszar_wydruku</vt:lpstr>
      <vt:lpstr>'Wolne miejsca pracy'!Obszar_wydruku</vt:lpstr>
    </vt:vector>
  </TitlesOfParts>
  <Company>WUP Gdańsk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 Gdańsk</dc:creator>
  <cp:lastModifiedBy>Justyna Braczko</cp:lastModifiedBy>
  <cp:lastPrinted>2017-12-29T10:54:23Z</cp:lastPrinted>
  <dcterms:created xsi:type="dcterms:W3CDTF">2000-07-18T06:58:32Z</dcterms:created>
  <dcterms:modified xsi:type="dcterms:W3CDTF">2017-12-29T11:09:33Z</dcterms:modified>
</cp:coreProperties>
</file>